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fkh\Documents\Standards\Lab Committee\My Assignments\Altitude Adjustment\"/>
    </mc:Choice>
  </mc:AlternateContent>
  <bookViews>
    <workbookView xWindow="0" yWindow="0" windowWidth="21600" windowHeight="9885"/>
  </bookViews>
  <sheets>
    <sheet name="Test Data to Standard (IP)" sheetId="1" r:id="rId1"/>
    <sheet name="Test Data to Standard (SI)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3" l="1"/>
  <c r="C26" i="3" s="1"/>
  <c r="C27" i="3" s="1"/>
  <c r="C24" i="3"/>
  <c r="K11" i="3" l="1"/>
  <c r="H11" i="3"/>
  <c r="H19" i="3" l="1"/>
  <c r="H20" i="3" s="1"/>
  <c r="O23" i="3" s="1"/>
  <c r="O25" i="3" s="1"/>
  <c r="C25" i="1"/>
  <c r="C24" i="1"/>
  <c r="I23" i="3" l="1"/>
  <c r="I25" i="3" s="1"/>
  <c r="O22" i="3"/>
  <c r="I22" i="3"/>
  <c r="O24" i="3" s="1"/>
  <c r="C26" i="1"/>
  <c r="C27" i="1" s="1"/>
  <c r="K11" i="1" s="1"/>
  <c r="I24" i="3" l="1"/>
  <c r="H19" i="1"/>
  <c r="H20" i="1" s="1"/>
  <c r="O23" i="1" s="1"/>
  <c r="O25" i="1" s="1"/>
  <c r="H11" i="1"/>
  <c r="O22" i="1" l="1"/>
  <c r="I22" i="1"/>
  <c r="I23" i="1"/>
  <c r="I25" i="1" s="1"/>
  <c r="I24" i="1" l="1"/>
  <c r="O24" i="1"/>
</calcChain>
</file>

<file path=xl/comments1.xml><?xml version="1.0" encoding="utf-8"?>
<comments xmlns="http://schemas.openxmlformats.org/spreadsheetml/2006/main">
  <authors>
    <author>Sanders, Earl</author>
  </authors>
  <commentList>
    <comment ref="C2" authorId="0" shapeId="0">
      <text>
        <r>
          <rPr>
            <b/>
            <sz val="9"/>
            <color indexed="81"/>
            <rFont val="Tahoma"/>
            <family val="2"/>
          </rPr>
          <t>Enter in location altitude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4" authorId="0" shapeId="0">
      <text>
        <r>
          <rPr>
            <b/>
            <sz val="9"/>
            <color indexed="81"/>
            <rFont val="Tahoma"/>
            <family val="2"/>
          </rPr>
          <t>Enter the capacity from the test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" authorId="0" shapeId="0">
      <text>
        <r>
          <rPr>
            <b/>
            <sz val="9"/>
            <color indexed="81"/>
            <rFont val="Tahoma"/>
            <family val="2"/>
          </rPr>
          <t>Enter the efficiency determined by test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>Enter the capacity from the  part load test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Enter the efficiency determined by test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Sanders, Earl</author>
  </authors>
  <commentList>
    <comment ref="C2" authorId="0" shapeId="0">
      <text>
        <r>
          <rPr>
            <b/>
            <sz val="9"/>
            <color indexed="81"/>
            <rFont val="Tahoma"/>
            <family val="2"/>
          </rPr>
          <t>Enter in location altitude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4" authorId="0" shapeId="0">
      <text>
        <r>
          <rPr>
            <b/>
            <sz val="9"/>
            <color indexed="81"/>
            <rFont val="Tahoma"/>
            <family val="2"/>
          </rPr>
          <t>Enter the capacity from the test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" authorId="0" shapeId="0">
      <text>
        <r>
          <rPr>
            <b/>
            <sz val="9"/>
            <color indexed="81"/>
            <rFont val="Tahoma"/>
            <family val="2"/>
          </rPr>
          <t>Enter the efficiency determined by test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>Enter the capacity from the  part load test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Enter the efficiency determined by test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<sst xmlns="http://schemas.openxmlformats.org/spreadsheetml/2006/main" count="153" uniqueCount="74">
  <si>
    <r>
      <rPr>
        <sz val="11"/>
        <color theme="1"/>
        <rFont val="Calibri"/>
        <family val="2"/>
      </rPr>
      <t>ρ</t>
    </r>
    <r>
      <rPr>
        <vertAlign val="subscript"/>
        <sz val="11"/>
        <color theme="1"/>
        <rFont val="Calibri"/>
        <family val="2"/>
      </rPr>
      <t>0</t>
    </r>
  </si>
  <si>
    <t>psia</t>
  </si>
  <si>
    <t>β</t>
  </si>
  <si>
    <t>K/ft</t>
  </si>
  <si>
    <t>Parameter</t>
  </si>
  <si>
    <t>Value</t>
  </si>
  <si>
    <t>Units</t>
  </si>
  <si>
    <t>Fixed values</t>
  </si>
  <si>
    <r>
      <t>Z</t>
    </r>
    <r>
      <rPr>
        <vertAlign val="subscript"/>
        <sz val="11"/>
        <color theme="1"/>
        <rFont val="Calibri"/>
        <family val="2"/>
        <scheme val="minor"/>
      </rPr>
      <t>H</t>
    </r>
  </si>
  <si>
    <r>
      <t>Z</t>
    </r>
    <r>
      <rPr>
        <vertAlign val="subscript"/>
        <sz val="11"/>
        <color theme="1"/>
        <rFont val="Calibri"/>
        <family val="2"/>
        <scheme val="minor"/>
      </rPr>
      <t>H0</t>
    </r>
  </si>
  <si>
    <t>ft</t>
  </si>
  <si>
    <r>
      <t>g</t>
    </r>
    <r>
      <rPr>
        <vertAlign val="subscript"/>
        <sz val="11"/>
        <color theme="1"/>
        <rFont val="Arial Unicode MS"/>
        <family val="2"/>
      </rPr>
      <t>0</t>
    </r>
  </si>
  <si>
    <r>
      <t>M</t>
    </r>
    <r>
      <rPr>
        <vertAlign val="subscript"/>
        <sz val="11"/>
        <color theme="1"/>
        <rFont val="Calibri"/>
        <family val="2"/>
        <scheme val="minor"/>
      </rPr>
      <t>0</t>
    </r>
  </si>
  <si>
    <t>kg/kmol</t>
  </si>
  <si>
    <t>R*</t>
  </si>
  <si>
    <t>Atmospheric pressure for the altitude entered</t>
  </si>
  <si>
    <r>
      <t>T</t>
    </r>
    <r>
      <rPr>
        <i/>
        <vertAlign val="subscript"/>
        <sz val="11"/>
        <color theme="1"/>
        <rFont val="Calibri"/>
        <family val="2"/>
        <scheme val="minor"/>
      </rPr>
      <t>0</t>
    </r>
  </si>
  <si>
    <t>K</t>
  </si>
  <si>
    <t>ft/s2</t>
  </si>
  <si>
    <r>
      <t>lb ft</t>
    </r>
    <r>
      <rPr>
        <vertAlign val="superscript"/>
        <sz val="11"/>
        <color theme="1"/>
        <rFont val="Calibri"/>
        <family val="2"/>
        <scheme val="minor"/>
      </rPr>
      <t xml:space="preserve">2 </t>
    </r>
    <r>
      <rPr>
        <sz val="11"/>
        <color theme="1"/>
        <rFont val="Calibri"/>
        <family val="2"/>
        <scheme val="minor"/>
      </rPr>
      <t>/ (lb-mol K s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</si>
  <si>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g</t>
    </r>
    <r>
      <rPr>
        <vertAlign val="sub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·M</t>
    </r>
    <r>
      <rPr>
        <vertAlign val="sub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/ (β·R*)</t>
    </r>
  </si>
  <si>
    <r>
      <t>T</t>
    </r>
    <r>
      <rPr>
        <i/>
        <vertAlign val="sub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/(</t>
    </r>
    <r>
      <rPr>
        <i/>
        <sz val="11"/>
        <color theme="1"/>
        <rFont val="Calibri"/>
        <family val="2"/>
        <scheme val="minor"/>
      </rPr>
      <t>T</t>
    </r>
    <r>
      <rPr>
        <i/>
        <vertAlign val="sub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+β*(Z</t>
    </r>
    <r>
      <rPr>
        <vertAlign val="subscript"/>
        <sz val="11"/>
        <color theme="1"/>
        <rFont val="Calibri"/>
        <family val="2"/>
        <scheme val="minor"/>
      </rPr>
      <t xml:space="preserve">H </t>
    </r>
    <r>
      <rPr>
        <sz val="11"/>
        <color theme="1"/>
        <rFont val="Calibri"/>
        <family val="2"/>
        <scheme val="minor"/>
      </rPr>
      <t>-Z</t>
    </r>
    <r>
      <rPr>
        <vertAlign val="sub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))</t>
    </r>
  </si>
  <si>
    <t>K/m</t>
  </si>
  <si>
    <t>kPa</t>
  </si>
  <si>
    <r>
      <t>D</t>
    </r>
    <r>
      <rPr>
        <vertAlign val="subscript"/>
        <sz val="11"/>
        <color theme="1"/>
        <rFont val="Calibri"/>
        <family val="2"/>
        <scheme val="minor"/>
      </rPr>
      <t xml:space="preserve">Q </t>
    </r>
    <r>
      <rPr>
        <sz val="11"/>
        <color theme="1"/>
        <rFont val="Calibri"/>
        <family val="2"/>
        <scheme val="minor"/>
      </rPr>
      <t>=</t>
    </r>
  </si>
  <si>
    <t>Table F1.  Correction Factor (CF) Coefficients</t>
  </si>
  <si>
    <r>
      <t>Capacity D</t>
    </r>
    <r>
      <rPr>
        <vertAlign val="subscript"/>
        <sz val="10"/>
        <color theme="1"/>
        <rFont val="Times New Roman"/>
        <family val="1"/>
      </rPr>
      <t>Q</t>
    </r>
  </si>
  <si>
    <r>
      <t>Efficiency D</t>
    </r>
    <r>
      <rPr>
        <vertAlign val="subscript"/>
        <sz val="10"/>
        <color theme="1"/>
        <rFont val="Times New Roman"/>
        <family val="1"/>
      </rPr>
      <t>η</t>
    </r>
  </si>
  <si>
    <t>Units of Measure for P</t>
  </si>
  <si>
    <r>
      <t>A</t>
    </r>
    <r>
      <rPr>
        <vertAlign val="subscript"/>
        <sz val="10"/>
        <color theme="1"/>
        <rFont val="Times New Roman"/>
        <family val="1"/>
      </rPr>
      <t>Q</t>
    </r>
  </si>
  <si>
    <r>
      <t>B</t>
    </r>
    <r>
      <rPr>
        <vertAlign val="subscript"/>
        <sz val="10"/>
        <color theme="1"/>
        <rFont val="Times New Roman"/>
        <family val="1"/>
      </rPr>
      <t>Q</t>
    </r>
  </si>
  <si>
    <r>
      <t>C</t>
    </r>
    <r>
      <rPr>
        <vertAlign val="subscript"/>
        <sz val="10"/>
        <color theme="1"/>
        <rFont val="Times New Roman"/>
        <family val="1"/>
      </rPr>
      <t>Q</t>
    </r>
  </si>
  <si>
    <r>
      <t>A</t>
    </r>
    <r>
      <rPr>
        <vertAlign val="subscript"/>
        <sz val="10"/>
        <color theme="1"/>
        <rFont val="Times New Roman"/>
        <family val="1"/>
      </rPr>
      <t>η</t>
    </r>
  </si>
  <si>
    <r>
      <t>B</t>
    </r>
    <r>
      <rPr>
        <vertAlign val="subscript"/>
        <sz val="10"/>
        <color theme="1"/>
        <rFont val="Times New Roman"/>
        <family val="1"/>
      </rPr>
      <t>η</t>
    </r>
  </si>
  <si>
    <r>
      <t>C</t>
    </r>
    <r>
      <rPr>
        <vertAlign val="subscript"/>
        <sz val="10"/>
        <color theme="1"/>
        <rFont val="Times New Roman"/>
        <family val="1"/>
      </rPr>
      <t>η</t>
    </r>
  </si>
  <si>
    <t>IP (psia)</t>
  </si>
  <si>
    <t>Note:  E indicates scientific notation, example:  1E-02 = 0.01</t>
  </si>
  <si>
    <r>
      <t>D</t>
    </r>
    <r>
      <rPr>
        <vertAlign val="subscript"/>
        <sz val="11"/>
        <color theme="1"/>
        <rFont val="Calibri"/>
        <family val="2"/>
        <scheme val="minor"/>
      </rPr>
      <t>ƞ</t>
    </r>
    <r>
      <rPr>
        <sz val="11"/>
        <color theme="1"/>
        <rFont val="Calibri"/>
        <family val="2"/>
        <scheme val="minor"/>
      </rPr>
      <t xml:space="preserve"> = A</t>
    </r>
    <r>
      <rPr>
        <vertAlign val="subscript"/>
        <sz val="11"/>
        <color theme="1"/>
        <rFont val="Calibri"/>
        <family val="2"/>
        <scheme val="minor"/>
      </rPr>
      <t>ƞ</t>
    </r>
    <r>
      <rPr>
        <sz val="11"/>
        <color theme="1"/>
        <rFont val="Calibri"/>
        <family val="2"/>
        <scheme val="minor"/>
      </rPr>
      <t xml:space="preserve"> · p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+ B</t>
    </r>
    <r>
      <rPr>
        <vertAlign val="subscript"/>
        <sz val="11"/>
        <color theme="1"/>
        <rFont val="Calibri"/>
        <family val="2"/>
        <scheme val="minor"/>
      </rPr>
      <t>ƞ</t>
    </r>
    <r>
      <rPr>
        <sz val="11"/>
        <color theme="1"/>
        <rFont val="Calibri"/>
        <family val="2"/>
        <scheme val="minor"/>
      </rPr>
      <t xml:space="preserve"> · p + C</t>
    </r>
    <r>
      <rPr>
        <vertAlign val="subscript"/>
        <sz val="11"/>
        <color theme="1"/>
        <rFont val="Calibri"/>
        <family val="2"/>
        <scheme val="minor"/>
      </rPr>
      <t>ƞ</t>
    </r>
  </si>
  <si>
    <r>
      <t>D</t>
    </r>
    <r>
      <rPr>
        <vertAlign val="subscript"/>
        <sz val="11"/>
        <color theme="1"/>
        <rFont val="Calibri"/>
        <family val="2"/>
        <scheme val="minor"/>
      </rPr>
      <t>Q</t>
    </r>
    <r>
      <rPr>
        <sz val="11"/>
        <color theme="1"/>
        <rFont val="Calibri"/>
        <family val="2"/>
        <scheme val="minor"/>
      </rPr>
      <t xml:space="preserve"> = A</t>
    </r>
    <r>
      <rPr>
        <vertAlign val="subscript"/>
        <sz val="11"/>
        <color theme="1"/>
        <rFont val="Calibri"/>
        <family val="2"/>
        <scheme val="minor"/>
      </rPr>
      <t>Q</t>
    </r>
    <r>
      <rPr>
        <sz val="11"/>
        <color theme="1"/>
        <rFont val="Calibri"/>
        <family val="2"/>
        <scheme val="minor"/>
      </rPr>
      <t xml:space="preserve"> · p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+ B</t>
    </r>
    <r>
      <rPr>
        <vertAlign val="subscript"/>
        <sz val="11"/>
        <color theme="1"/>
        <rFont val="Calibri"/>
        <family val="2"/>
        <scheme val="minor"/>
      </rPr>
      <t>Q</t>
    </r>
    <r>
      <rPr>
        <sz val="11"/>
        <color theme="1"/>
        <rFont val="Calibri"/>
        <family val="2"/>
        <scheme val="minor"/>
      </rPr>
      <t xml:space="preserve"> · p + C</t>
    </r>
    <r>
      <rPr>
        <vertAlign val="subscript"/>
        <sz val="11"/>
        <color theme="1"/>
        <rFont val="Calibri"/>
        <family val="2"/>
        <scheme val="minor"/>
      </rPr>
      <t>Q</t>
    </r>
  </si>
  <si>
    <r>
      <t>Capacity Correction Factor D</t>
    </r>
    <r>
      <rPr>
        <vertAlign val="subscript"/>
        <sz val="11"/>
        <color theme="1"/>
        <rFont val="Calibri"/>
        <family val="2"/>
        <scheme val="minor"/>
      </rPr>
      <t>Q</t>
    </r>
  </si>
  <si>
    <r>
      <t>Efficiency Correction Factor - D</t>
    </r>
    <r>
      <rPr>
        <vertAlign val="subscript"/>
        <sz val="11"/>
        <color theme="1"/>
        <rFont val="Calibri"/>
        <family val="2"/>
        <scheme val="minor"/>
      </rPr>
      <t>ƞ</t>
    </r>
  </si>
  <si>
    <r>
      <t>D</t>
    </r>
    <r>
      <rPr>
        <vertAlign val="subscript"/>
        <sz val="11"/>
        <color theme="1"/>
        <rFont val="Calibri"/>
        <family val="2"/>
        <scheme val="minor"/>
      </rPr>
      <t>ƞ</t>
    </r>
    <r>
      <rPr>
        <sz val="11"/>
        <color theme="1"/>
        <rFont val="Calibri"/>
        <family val="2"/>
        <scheme val="minor"/>
      </rPr>
      <t xml:space="preserve"> = </t>
    </r>
  </si>
  <si>
    <r>
      <t>Enter the altitude of the test location - Z</t>
    </r>
    <r>
      <rPr>
        <vertAlign val="subscript"/>
        <sz val="11"/>
        <color theme="1"/>
        <rFont val="Calibri"/>
        <family val="2"/>
        <scheme val="minor"/>
      </rPr>
      <t>H</t>
    </r>
  </si>
  <si>
    <t>Procedure for Correcting Test Data to Standard Rating Condition Atmospheric Pressure</t>
  </si>
  <si>
    <r>
      <t>P</t>
    </r>
    <r>
      <rPr>
        <vertAlign val="subscript"/>
        <sz val="11"/>
        <color theme="1"/>
        <rFont val="Calibri"/>
        <family val="2"/>
        <scheme val="minor"/>
      </rPr>
      <t xml:space="preserve"> test</t>
    </r>
  </si>
  <si>
    <r>
      <t>Q</t>
    </r>
    <r>
      <rPr>
        <vertAlign val="subscript"/>
        <sz val="11"/>
        <color theme="1"/>
        <rFont val="Calibri"/>
        <family val="2"/>
        <scheme val="minor"/>
      </rPr>
      <t>tested</t>
    </r>
  </si>
  <si>
    <r>
      <t>Enter 100% Load Point test Capacity - Q</t>
    </r>
    <r>
      <rPr>
        <vertAlign val="subscript"/>
        <sz val="11"/>
        <color theme="1"/>
        <rFont val="Calibri"/>
        <family val="2"/>
        <scheme val="minor"/>
      </rPr>
      <t>tested</t>
    </r>
  </si>
  <si>
    <r>
      <t>ton</t>
    </r>
    <r>
      <rPr>
        <vertAlign val="subscript"/>
        <sz val="10"/>
        <color theme="1"/>
        <rFont val="Times New Roman"/>
        <family val="1"/>
      </rPr>
      <t>R</t>
    </r>
  </si>
  <si>
    <t>EER</t>
  </si>
  <si>
    <r>
      <t>Enter Part Load Point test Capacity - Q</t>
    </r>
    <r>
      <rPr>
        <vertAlign val="subscript"/>
        <sz val="11"/>
        <color theme="1"/>
        <rFont val="Calibri"/>
        <family val="2"/>
        <scheme val="minor"/>
      </rPr>
      <t>test</t>
    </r>
  </si>
  <si>
    <r>
      <t>Enter 100% Load Point test efficiency - η</t>
    </r>
    <r>
      <rPr>
        <vertAlign val="subscript"/>
        <sz val="11"/>
        <color theme="1"/>
        <rFont val="Calibri"/>
        <family val="2"/>
        <scheme val="minor"/>
      </rPr>
      <t>tested</t>
    </r>
    <r>
      <rPr>
        <sz val="11"/>
        <color theme="1"/>
        <rFont val="Calibri"/>
        <family val="2"/>
        <scheme val="minor"/>
      </rPr>
      <t xml:space="preserve"> </t>
    </r>
  </si>
  <si>
    <r>
      <t>Enter Part Load Point test efficiency - η</t>
    </r>
    <r>
      <rPr>
        <vertAlign val="subscript"/>
        <sz val="11"/>
        <color theme="1"/>
        <rFont val="Calibri"/>
        <family val="2"/>
        <scheme val="minor"/>
      </rPr>
      <t>test</t>
    </r>
  </si>
  <si>
    <r>
      <t>Q</t>
    </r>
    <r>
      <rPr>
        <vertAlign val="subscript"/>
        <sz val="11"/>
        <color theme="1"/>
        <rFont val="Calibri"/>
        <family val="2"/>
        <scheme val="minor"/>
      </rPr>
      <t>test</t>
    </r>
  </si>
  <si>
    <r>
      <t xml:space="preserve"> η</t>
    </r>
    <r>
      <rPr>
        <vertAlign val="subscript"/>
        <sz val="11"/>
        <color theme="1"/>
        <rFont val="Calibri"/>
        <family val="2"/>
        <scheme val="minor"/>
      </rPr>
      <t>test</t>
    </r>
  </si>
  <si>
    <r>
      <t xml:space="preserve"> η</t>
    </r>
    <r>
      <rPr>
        <vertAlign val="subscript"/>
        <sz val="11"/>
        <color theme="1"/>
        <rFont val="Calibri"/>
        <family val="2"/>
        <scheme val="minor"/>
      </rPr>
      <t>tested /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</rPr>
      <t>ƞ</t>
    </r>
    <r>
      <rPr>
        <vertAlign val="subscript"/>
        <sz val="11"/>
        <color theme="1"/>
        <rFont val="Calibri"/>
        <family val="2"/>
      </rPr>
      <t>test,100%</t>
    </r>
  </si>
  <si>
    <t>Atmospheric correction factor for capacity</t>
  </si>
  <si>
    <t>Atmospheric correction factor for efficiency</t>
  </si>
  <si>
    <t>exp</t>
  </si>
  <si>
    <t>exponent</t>
  </si>
  <si>
    <t>!00% Load Point Calculations</t>
  </si>
  <si>
    <t>Correction factor CFq =</t>
  </si>
  <si>
    <t>Correction factor CFη =</t>
  </si>
  <si>
    <t>Test results for net capacity, corrected to standard atmospheric pressure</t>
  </si>
  <si>
    <t>Test results for Efficiency (EER), corrected to standard atmospheric pressure</t>
  </si>
  <si>
    <r>
      <t>Corrected test capacity Q</t>
    </r>
    <r>
      <rPr>
        <vertAlign val="subscript"/>
        <sz val="10"/>
        <color theme="1"/>
        <rFont val="Times New Roman"/>
        <family val="1"/>
      </rPr>
      <t>corrected standard</t>
    </r>
    <r>
      <rPr>
        <sz val="10"/>
        <color theme="1"/>
        <rFont val="Times New Roman"/>
        <family val="1"/>
      </rPr>
      <t xml:space="preserve"> =</t>
    </r>
  </si>
  <si>
    <r>
      <t>Corrected test efficiency η</t>
    </r>
    <r>
      <rPr>
        <vertAlign val="subscript"/>
        <sz val="10"/>
        <color theme="1"/>
        <rFont val="Times New Roman"/>
        <family val="1"/>
      </rPr>
      <t>corrected standard</t>
    </r>
    <r>
      <rPr>
        <sz val="10"/>
        <color theme="1"/>
        <rFont val="Times New Roman"/>
        <family val="1"/>
      </rPr>
      <t xml:space="preserve"> =</t>
    </r>
  </si>
  <si>
    <r>
      <t>ton</t>
    </r>
    <r>
      <rPr>
        <vertAlign val="subscript"/>
        <sz val="11"/>
        <color theme="1"/>
        <rFont val="Calibri"/>
        <family val="2"/>
        <scheme val="minor"/>
      </rPr>
      <t>R</t>
    </r>
  </si>
  <si>
    <t>Part Load Point Calculations</t>
  </si>
  <si>
    <t>m/s2</t>
  </si>
  <si>
    <t>J/ (K*kmol)</t>
  </si>
  <si>
    <t>m</t>
  </si>
  <si>
    <t>SI (kPa)</t>
  </si>
  <si>
    <t>kW</t>
  </si>
  <si>
    <r>
      <t>COP</t>
    </r>
    <r>
      <rPr>
        <vertAlign val="subscript"/>
        <sz val="11"/>
        <color theme="1"/>
        <rFont val="Calibri"/>
        <family val="2"/>
        <scheme val="minor"/>
      </rPr>
      <t>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</si>
</sst>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0E+00"/>
    <numFmt numFmtId="165" formatCode="0.00000E+00"/>
    <numFmt numFmtId="166" formatCode="0.0000"/>
    <numFmt numFmtId="167" formatCode="0.0"/>
    <numFmt numFmtId="168" formatCode="0.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vertAlign val="subscript"/>
      <sz val="11"/>
      <color theme="1"/>
      <name val="Calibri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Arial Unicode MS"/>
      <family val="2"/>
    </font>
    <font>
      <vertAlign val="subscript"/>
      <sz val="11"/>
      <color theme="1"/>
      <name val="Arial Unicode MS"/>
      <family val="2"/>
    </font>
    <font>
      <vertAlign val="super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vertAlign val="subscript"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vertAlign val="subscript"/>
      <sz val="10"/>
      <color theme="1"/>
      <name val="Times New Roman"/>
      <family val="1"/>
    </font>
    <font>
      <i/>
      <sz val="14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horizontal="center"/>
    </xf>
    <xf numFmtId="0" fontId="7" fillId="0" borderId="0" xfId="0" applyFont="1" applyAlignment="1">
      <alignment horizontal="right"/>
    </xf>
    <xf numFmtId="0" fontId="0" fillId="5" borderId="0" xfId="0" applyFill="1"/>
    <xf numFmtId="164" fontId="0" fillId="3" borderId="0" xfId="0" applyNumberFormat="1" applyFill="1"/>
    <xf numFmtId="0" fontId="7" fillId="0" borderId="0" xfId="0" applyFont="1" applyAlignment="1">
      <alignment horizontal="right"/>
    </xf>
    <xf numFmtId="0" fontId="10" fillId="0" borderId="4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64" fontId="11" fillId="0" borderId="5" xfId="0" applyNumberFormat="1" applyFont="1" applyBorder="1" applyAlignment="1">
      <alignment horizontal="center" vertical="center" wrapText="1"/>
    </xf>
    <xf numFmtId="165" fontId="11" fillId="0" borderId="5" xfId="0" applyNumberFormat="1" applyFont="1" applyBorder="1" applyAlignment="1">
      <alignment horizontal="center" vertical="center" wrapText="1"/>
    </xf>
    <xf numFmtId="0" fontId="0" fillId="6" borderId="0" xfId="0" applyFill="1"/>
    <xf numFmtId="0" fontId="11" fillId="0" borderId="0" xfId="0" applyFont="1" applyBorder="1" applyAlignment="1">
      <alignment horizontal="left" vertical="center" wrapText="1"/>
    </xf>
    <xf numFmtId="0" fontId="0" fillId="0" borderId="9" xfId="0" applyBorder="1"/>
    <xf numFmtId="0" fontId="0" fillId="0" borderId="0" xfId="0" applyBorder="1" applyAlignment="1">
      <alignment horizontal="right"/>
    </xf>
    <xf numFmtId="0" fontId="0" fillId="0" borderId="10" xfId="0" applyBorder="1"/>
    <xf numFmtId="0" fontId="11" fillId="0" borderId="10" xfId="0" applyFont="1" applyBorder="1" applyAlignment="1">
      <alignment horizontal="left" vertical="center"/>
    </xf>
    <xf numFmtId="0" fontId="0" fillId="0" borderId="11" xfId="0" applyBorder="1"/>
    <xf numFmtId="0" fontId="0" fillId="0" borderId="12" xfId="0" applyBorder="1" applyAlignment="1">
      <alignment horizontal="right"/>
    </xf>
    <xf numFmtId="0" fontId="0" fillId="0" borderId="5" xfId="0" applyBorder="1"/>
    <xf numFmtId="0" fontId="0" fillId="6" borderId="0" xfId="0" applyFont="1" applyFill="1"/>
    <xf numFmtId="0" fontId="0" fillId="6" borderId="0" xfId="0" applyFont="1" applyFill="1" applyAlignment="1">
      <alignment vertical="center"/>
    </xf>
    <xf numFmtId="0" fontId="0" fillId="6" borderId="0" xfId="0" applyFill="1" applyAlignment="1">
      <alignment vertical="center"/>
    </xf>
    <xf numFmtId="166" fontId="0" fillId="3" borderId="0" xfId="0" applyNumberFormat="1" applyFill="1"/>
    <xf numFmtId="0" fontId="0" fillId="0" borderId="0" xfId="0" applyBorder="1"/>
    <xf numFmtId="0" fontId="11" fillId="0" borderId="0" xfId="0" applyFont="1" applyBorder="1" applyAlignment="1">
      <alignment horizontal="right"/>
    </xf>
    <xf numFmtId="0" fontId="0" fillId="0" borderId="12" xfId="0" applyBorder="1"/>
    <xf numFmtId="0" fontId="11" fillId="0" borderId="12" xfId="0" applyFont="1" applyBorder="1" applyAlignment="1">
      <alignment horizontal="right"/>
    </xf>
    <xf numFmtId="0" fontId="0" fillId="8" borderId="0" xfId="0" quotePrefix="1" applyFill="1" applyBorder="1" applyAlignment="1">
      <alignment horizontal="right"/>
    </xf>
    <xf numFmtId="166" fontId="0" fillId="3" borderId="0" xfId="0" applyNumberFormat="1" applyFill="1" applyBorder="1" applyAlignment="1">
      <alignment horizontal="left"/>
    </xf>
    <xf numFmtId="0" fontId="0" fillId="8" borderId="12" xfId="0" applyFill="1" applyBorder="1"/>
    <xf numFmtId="0" fontId="0" fillId="2" borderId="0" xfId="0" applyFill="1" applyBorder="1" applyProtection="1">
      <protection locked="0"/>
    </xf>
    <xf numFmtId="167" fontId="0" fillId="2" borderId="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8" fontId="0" fillId="2" borderId="12" xfId="0" applyNumberFormat="1" applyFill="1" applyBorder="1" applyProtection="1">
      <protection locked="0"/>
    </xf>
    <xf numFmtId="0" fontId="0" fillId="6" borderId="6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11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0" fillId="6" borderId="0" xfId="0" applyFill="1" applyAlignment="1">
      <alignment horizontal="center"/>
    </xf>
    <xf numFmtId="0" fontId="13" fillId="7" borderId="1" xfId="0" applyFont="1" applyFill="1" applyBorder="1" applyAlignment="1">
      <alignment horizontal="center"/>
    </xf>
    <xf numFmtId="0" fontId="13" fillId="7" borderId="2" xfId="0" applyFont="1" applyFill="1" applyBorder="1" applyAlignment="1">
      <alignment horizontal="center"/>
    </xf>
    <xf numFmtId="0" fontId="13" fillId="7" borderId="3" xfId="0" applyFont="1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7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5" Type="http://schemas.openxmlformats.org/officeDocument/2006/relationships/image" Target="../media/image7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457201</xdr:colOff>
      <xdr:row>10</xdr:row>
      <xdr:rowOff>123825</xdr:rowOff>
    </xdr:from>
    <xdr:to>
      <xdr:col>3</xdr:col>
      <xdr:colOff>685801</xdr:colOff>
      <xdr:row>12</xdr:row>
      <xdr:rowOff>161925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1" y="2219325"/>
          <a:ext cx="232410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95250</xdr:colOff>
      <xdr:row>13</xdr:row>
      <xdr:rowOff>47625</xdr:rowOff>
    </xdr:from>
    <xdr:to>
      <xdr:col>10</xdr:col>
      <xdr:colOff>352425</xdr:colOff>
      <xdr:row>14</xdr:row>
      <xdr:rowOff>181787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0" y="2771775"/>
          <a:ext cx="4324350" cy="343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104775</xdr:colOff>
      <xdr:row>16</xdr:row>
      <xdr:rowOff>28575</xdr:rowOff>
    </xdr:from>
    <xdr:to>
      <xdr:col>10</xdr:col>
      <xdr:colOff>400050</xdr:colOff>
      <xdr:row>17</xdr:row>
      <xdr:rowOff>161925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4725" y="3381375"/>
          <a:ext cx="436245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19050</xdr:colOff>
      <xdr:row>13</xdr:row>
      <xdr:rowOff>85725</xdr:rowOff>
    </xdr:from>
    <xdr:to>
      <xdr:col>15</xdr:col>
      <xdr:colOff>66675</xdr:colOff>
      <xdr:row>14</xdr:row>
      <xdr:rowOff>85725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2809875"/>
          <a:ext cx="204787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9525</xdr:colOff>
      <xdr:row>16</xdr:row>
      <xdr:rowOff>133350</xdr:rowOff>
    </xdr:from>
    <xdr:to>
      <xdr:col>15</xdr:col>
      <xdr:colOff>0</xdr:colOff>
      <xdr:row>17</xdr:row>
      <xdr:rowOff>142875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0" y="3486150"/>
          <a:ext cx="199072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666750</xdr:colOff>
      <xdr:row>7</xdr:row>
      <xdr:rowOff>142875</xdr:rowOff>
    </xdr:from>
    <xdr:to>
      <xdr:col>18</xdr:col>
      <xdr:colOff>95249</xdr:colOff>
      <xdr:row>10</xdr:row>
      <xdr:rowOff>19050</xdr:rowOff>
    </xdr:to>
    <xdr:sp macro="" textlink="">
      <xdr:nvSpPr>
        <xdr:cNvPr id="2" name="TextBox 1"/>
        <xdr:cNvSpPr txBox="1"/>
      </xdr:nvSpPr>
      <xdr:spPr>
        <a:xfrm>
          <a:off x="9705975" y="1609725"/>
          <a:ext cx="3257549" cy="504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Instructions for Use</a:t>
          </a:r>
        </a:p>
        <a:p>
          <a:r>
            <a:rPr lang="en-US" sz="1100" b="0"/>
            <a:t>Enter the</a:t>
          </a:r>
          <a:r>
            <a:rPr lang="en-US" sz="1100" b="0" baseline="0"/>
            <a:t> test data into the yellow background cells,</a:t>
          </a:r>
          <a:endParaRPr lang="en-US" sz="1100" b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457201</xdr:colOff>
      <xdr:row>10</xdr:row>
      <xdr:rowOff>123825</xdr:rowOff>
    </xdr:from>
    <xdr:to>
      <xdr:col>3</xdr:col>
      <xdr:colOff>685801</xdr:colOff>
      <xdr:row>12</xdr:row>
      <xdr:rowOff>161925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1" y="2219325"/>
          <a:ext cx="232410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19050</xdr:colOff>
      <xdr:row>13</xdr:row>
      <xdr:rowOff>85725</xdr:rowOff>
    </xdr:from>
    <xdr:to>
      <xdr:col>15</xdr:col>
      <xdr:colOff>66675</xdr:colOff>
      <xdr:row>14</xdr:row>
      <xdr:rowOff>85725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2809875"/>
          <a:ext cx="204787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9525</xdr:colOff>
      <xdr:row>16</xdr:row>
      <xdr:rowOff>133350</xdr:rowOff>
    </xdr:from>
    <xdr:to>
      <xdr:col>15</xdr:col>
      <xdr:colOff>0</xdr:colOff>
      <xdr:row>17</xdr:row>
      <xdr:rowOff>142875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0" y="3486150"/>
          <a:ext cx="199072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666750</xdr:colOff>
      <xdr:row>7</xdr:row>
      <xdr:rowOff>142875</xdr:rowOff>
    </xdr:from>
    <xdr:to>
      <xdr:col>18</xdr:col>
      <xdr:colOff>95249</xdr:colOff>
      <xdr:row>10</xdr:row>
      <xdr:rowOff>19050</xdr:rowOff>
    </xdr:to>
    <xdr:sp macro="" textlink="">
      <xdr:nvSpPr>
        <xdr:cNvPr id="7" name="TextBox 6"/>
        <xdr:cNvSpPr txBox="1"/>
      </xdr:nvSpPr>
      <xdr:spPr>
        <a:xfrm>
          <a:off x="9705975" y="1609725"/>
          <a:ext cx="3257549" cy="504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Instructions for Use</a:t>
          </a:r>
        </a:p>
        <a:p>
          <a:r>
            <a:rPr lang="en-US" sz="1100" b="0"/>
            <a:t>Enter the</a:t>
          </a:r>
          <a:r>
            <a:rPr lang="en-US" sz="1100" b="0" baseline="0"/>
            <a:t> test data into the yellow background cells,</a:t>
          </a:r>
          <a:endParaRPr lang="en-US" sz="1100" b="0"/>
        </a:p>
      </xdr:txBody>
    </xdr:sp>
    <xdr:clientData/>
  </xdr:twoCellAnchor>
  <xdr:twoCellAnchor>
    <xdr:from>
      <xdr:col>4</xdr:col>
      <xdr:colOff>504825</xdr:colOff>
      <xdr:row>13</xdr:row>
      <xdr:rowOff>47625</xdr:rowOff>
    </xdr:from>
    <xdr:to>
      <xdr:col>10</xdr:col>
      <xdr:colOff>752475</xdr:colOff>
      <xdr:row>14</xdr:row>
      <xdr:rowOff>180975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2771775"/>
          <a:ext cx="4924425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552450</xdr:colOff>
      <xdr:row>16</xdr:row>
      <xdr:rowOff>66675</xdr:rowOff>
    </xdr:from>
    <xdr:to>
      <xdr:col>10</xdr:col>
      <xdr:colOff>742950</xdr:colOff>
      <xdr:row>17</xdr:row>
      <xdr:rowOff>200025</xdr:rowOff>
    </xdr:to>
    <xdr:pic>
      <xdr:nvPicPr>
        <xdr:cNvPr id="1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0" y="3419475"/>
          <a:ext cx="4867275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7"/>
  <sheetViews>
    <sheetView tabSelected="1" workbookViewId="0">
      <selection activeCell="C2" sqref="C2"/>
    </sheetView>
  </sheetViews>
  <sheetFormatPr defaultRowHeight="15" x14ac:dyDescent="0.25"/>
  <cols>
    <col min="1" max="1" width="7.42578125" customWidth="1"/>
    <col min="2" max="2" width="12.28515625" customWidth="1"/>
    <col min="3" max="3" width="11.7109375" customWidth="1"/>
    <col min="4" max="4" width="10.5703125" bestFit="1" customWidth="1"/>
    <col min="6" max="6" width="7.140625" customWidth="1"/>
    <col min="7" max="7" width="18.7109375" customWidth="1"/>
    <col min="8" max="13" width="11.7109375" customWidth="1"/>
  </cols>
  <sheetData>
    <row r="1" spans="1:18" ht="17.100000000000001" customHeight="1" thickBot="1" x14ac:dyDescent="0.4">
      <c r="A1" s="44" t="s">
        <v>42</v>
      </c>
      <c r="B1" s="45"/>
      <c r="C1" s="45"/>
      <c r="D1" s="46"/>
      <c r="F1" s="54" t="s">
        <v>43</v>
      </c>
      <c r="G1" s="55"/>
      <c r="H1" s="55"/>
      <c r="I1" s="55"/>
      <c r="J1" s="55"/>
      <c r="K1" s="55"/>
      <c r="L1" s="55"/>
      <c r="M1" s="55"/>
      <c r="N1" s="56"/>
    </row>
    <row r="2" spans="1:18" ht="17.100000000000001" customHeight="1" thickBot="1" x14ac:dyDescent="0.4">
      <c r="A2" s="22"/>
      <c r="B2" s="23" t="s">
        <v>8</v>
      </c>
      <c r="C2" s="40">
        <v>3500</v>
      </c>
      <c r="D2" s="24" t="s">
        <v>10</v>
      </c>
    </row>
    <row r="3" spans="1:18" ht="17.100000000000001" customHeight="1" thickBot="1" x14ac:dyDescent="0.4">
      <c r="A3" s="57" t="s">
        <v>46</v>
      </c>
      <c r="B3" s="58"/>
      <c r="C3" s="58"/>
      <c r="D3" s="59"/>
      <c r="G3" s="50" t="s">
        <v>25</v>
      </c>
      <c r="H3" s="51"/>
      <c r="I3" s="51"/>
      <c r="J3" s="51"/>
      <c r="K3" s="51"/>
      <c r="L3" s="51"/>
      <c r="M3" s="52"/>
    </row>
    <row r="4" spans="1:18" ht="17.100000000000001" customHeight="1" thickBot="1" x14ac:dyDescent="0.4">
      <c r="A4" s="22"/>
      <c r="B4" s="23" t="s">
        <v>45</v>
      </c>
      <c r="C4" s="40">
        <v>198.5</v>
      </c>
      <c r="D4" s="25" t="s">
        <v>47</v>
      </c>
      <c r="G4" s="12"/>
      <c r="H4" s="15" t="s">
        <v>26</v>
      </c>
      <c r="I4" s="16"/>
      <c r="J4" s="17"/>
      <c r="K4" s="15" t="s">
        <v>27</v>
      </c>
      <c r="L4" s="16"/>
      <c r="M4" s="17"/>
    </row>
    <row r="5" spans="1:18" ht="17.100000000000001" customHeight="1" thickBot="1" x14ac:dyDescent="0.4">
      <c r="A5" s="57" t="s">
        <v>50</v>
      </c>
      <c r="B5" s="58"/>
      <c r="C5" s="58"/>
      <c r="D5" s="59"/>
      <c r="G5" s="13" t="s">
        <v>28</v>
      </c>
      <c r="H5" s="14" t="s">
        <v>29</v>
      </c>
      <c r="I5" s="14" t="s">
        <v>30</v>
      </c>
      <c r="J5" s="14" t="s">
        <v>31</v>
      </c>
      <c r="K5" s="14" t="s">
        <v>32</v>
      </c>
      <c r="L5" s="14" t="s">
        <v>33</v>
      </c>
      <c r="M5" s="14" t="s">
        <v>34</v>
      </c>
    </row>
    <row r="6" spans="1:18" ht="17.100000000000001" customHeight="1" thickBot="1" x14ac:dyDescent="0.4">
      <c r="A6" s="22"/>
      <c r="B6" s="23" t="s">
        <v>54</v>
      </c>
      <c r="C6" s="40">
        <v>10.35</v>
      </c>
      <c r="D6" s="24" t="s">
        <v>48</v>
      </c>
      <c r="G6" s="13" t="s">
        <v>35</v>
      </c>
      <c r="H6" s="18">
        <v>1.1272999999999999E-3</v>
      </c>
      <c r="I6" s="18">
        <v>-4.1272000000000003E-2</v>
      </c>
      <c r="J6" s="19">
        <v>1.36304</v>
      </c>
      <c r="K6" s="18">
        <v>2.4307999999999999E-3</v>
      </c>
      <c r="L6" s="18">
        <v>-9.0075000000000002E-2</v>
      </c>
      <c r="M6" s="19">
        <v>1.7987200000000001</v>
      </c>
    </row>
    <row r="7" spans="1:18" ht="17.100000000000001" customHeight="1" thickBot="1" x14ac:dyDescent="0.4">
      <c r="A7" s="57" t="s">
        <v>49</v>
      </c>
      <c r="B7" s="58"/>
      <c r="C7" s="58"/>
      <c r="D7" s="59"/>
      <c r="G7" s="47" t="s">
        <v>36</v>
      </c>
      <c r="H7" s="48"/>
      <c r="I7" s="48"/>
      <c r="J7" s="48"/>
      <c r="K7" s="48"/>
      <c r="L7" s="48"/>
      <c r="M7" s="49"/>
    </row>
    <row r="8" spans="1:18" ht="17.100000000000001" customHeight="1" x14ac:dyDescent="0.35">
      <c r="A8" s="22"/>
      <c r="B8" s="23" t="s">
        <v>52</v>
      </c>
      <c r="C8" s="41">
        <v>160</v>
      </c>
      <c r="D8" s="25" t="s">
        <v>47</v>
      </c>
      <c r="G8" s="21"/>
      <c r="H8" s="21"/>
      <c r="I8" s="21"/>
      <c r="J8" s="21"/>
      <c r="K8" s="21"/>
      <c r="L8" s="21"/>
      <c r="M8" s="21"/>
    </row>
    <row r="9" spans="1:18" ht="17.100000000000001" customHeight="1" x14ac:dyDescent="0.35">
      <c r="A9" s="57" t="s">
        <v>51</v>
      </c>
      <c r="B9" s="58"/>
      <c r="C9" s="58"/>
      <c r="D9" s="59"/>
      <c r="G9" s="20" t="s">
        <v>39</v>
      </c>
      <c r="H9" s="20"/>
      <c r="J9" s="20" t="s">
        <v>40</v>
      </c>
      <c r="K9" s="20"/>
      <c r="L9" s="20"/>
      <c r="M9" s="21"/>
    </row>
    <row r="10" spans="1:18" ht="17.100000000000001" customHeight="1" thickBot="1" x14ac:dyDescent="0.4">
      <c r="A10" s="26"/>
      <c r="B10" s="27" t="s">
        <v>53</v>
      </c>
      <c r="C10" s="42">
        <v>12.6</v>
      </c>
      <c r="D10" s="28" t="s">
        <v>48</v>
      </c>
      <c r="G10" t="s">
        <v>38</v>
      </c>
      <c r="J10" t="s">
        <v>37</v>
      </c>
    </row>
    <row r="11" spans="1:18" ht="17.100000000000001" customHeight="1" x14ac:dyDescent="0.35">
      <c r="G11" s="3" t="s">
        <v>24</v>
      </c>
      <c r="H11" s="32">
        <f>H6*C27^2+I6*C27+J6</f>
        <v>1.0178607853570438</v>
      </c>
      <c r="J11" s="3" t="s">
        <v>41</v>
      </c>
      <c r="K11" s="32">
        <f>K6*C27^2+L6*C27+M6</f>
        <v>1.0404437710395942</v>
      </c>
    </row>
    <row r="12" spans="1:18" ht="17.100000000000001" customHeight="1" x14ac:dyDescent="0.25"/>
    <row r="13" spans="1:18" ht="17.100000000000001" customHeight="1" x14ac:dyDescent="0.25">
      <c r="G13" s="30" t="s">
        <v>55</v>
      </c>
      <c r="H13" s="31"/>
      <c r="I13" s="31"/>
      <c r="L13" s="29" t="s">
        <v>62</v>
      </c>
      <c r="M13" s="20"/>
      <c r="N13" s="20"/>
      <c r="O13" s="20"/>
      <c r="P13" s="20"/>
      <c r="Q13" s="20"/>
      <c r="R13" s="20"/>
    </row>
    <row r="14" spans="1:18" ht="17.100000000000001" customHeight="1" x14ac:dyDescent="0.25">
      <c r="A14" s="53" t="s">
        <v>7</v>
      </c>
      <c r="B14" s="53"/>
      <c r="C14" s="53"/>
      <c r="D14" s="53"/>
    </row>
    <row r="15" spans="1:18" ht="17.100000000000001" customHeight="1" x14ac:dyDescent="0.25">
      <c r="B15" s="6" t="s">
        <v>4</v>
      </c>
      <c r="C15" s="7" t="s">
        <v>5</v>
      </c>
      <c r="D15" s="7" t="s">
        <v>6</v>
      </c>
    </row>
    <row r="16" spans="1:18" ht="17.100000000000001" customHeight="1" x14ac:dyDescent="0.25">
      <c r="B16" s="1" t="s">
        <v>2</v>
      </c>
      <c r="C16" s="5">
        <v>-1.98E-3</v>
      </c>
      <c r="D16" t="s">
        <v>3</v>
      </c>
      <c r="G16" s="30" t="s">
        <v>56</v>
      </c>
      <c r="H16" s="31"/>
      <c r="I16" s="31"/>
      <c r="L16" s="29" t="s">
        <v>63</v>
      </c>
      <c r="M16" s="20"/>
      <c r="N16" s="20"/>
      <c r="O16" s="20"/>
      <c r="P16" s="20"/>
      <c r="Q16" s="20"/>
      <c r="R16" s="20"/>
    </row>
    <row r="17" spans="1:16" ht="17.100000000000001" customHeight="1" x14ac:dyDescent="0.35">
      <c r="B17" s="3" t="s">
        <v>9</v>
      </c>
      <c r="C17" s="5">
        <v>0</v>
      </c>
      <c r="D17" t="s">
        <v>10</v>
      </c>
    </row>
    <row r="18" spans="1:16" ht="17.100000000000001" customHeight="1" x14ac:dyDescent="0.35">
      <c r="B18" s="4" t="s">
        <v>11</v>
      </c>
      <c r="C18" s="5">
        <v>32.174100000000003</v>
      </c>
      <c r="D18" t="s">
        <v>18</v>
      </c>
    </row>
    <row r="19" spans="1:16" ht="17.100000000000001" customHeight="1" x14ac:dyDescent="0.35">
      <c r="B19" s="3" t="s">
        <v>12</v>
      </c>
      <c r="C19" s="5">
        <v>28.96442</v>
      </c>
      <c r="D19" t="s">
        <v>13</v>
      </c>
      <c r="G19" s="3" t="s">
        <v>58</v>
      </c>
      <c r="H19" s="5">
        <f>(-0.35*((K11*C6)-9.6))</f>
        <v>-0.4090075605909298</v>
      </c>
    </row>
    <row r="20" spans="1:16" ht="17.100000000000001" customHeight="1" thickBot="1" x14ac:dyDescent="0.3">
      <c r="B20" s="3" t="s">
        <v>14</v>
      </c>
      <c r="C20" s="10">
        <v>89494.5</v>
      </c>
      <c r="D20" t="s">
        <v>19</v>
      </c>
      <c r="G20" s="11" t="s">
        <v>57</v>
      </c>
      <c r="H20" s="5">
        <f>EXP(H19)</f>
        <v>0.6643092097330443</v>
      </c>
    </row>
    <row r="21" spans="1:16" ht="17.100000000000001" customHeight="1" x14ac:dyDescent="0.35">
      <c r="B21" s="1" t="s">
        <v>0</v>
      </c>
      <c r="C21" s="5">
        <v>14.696</v>
      </c>
      <c r="D21" s="2" t="s">
        <v>1</v>
      </c>
      <c r="F21" s="44" t="s">
        <v>59</v>
      </c>
      <c r="G21" s="45"/>
      <c r="H21" s="45"/>
      <c r="I21" s="45"/>
      <c r="J21" s="46"/>
      <c r="L21" s="44" t="s">
        <v>67</v>
      </c>
      <c r="M21" s="45"/>
      <c r="N21" s="45"/>
      <c r="O21" s="45"/>
      <c r="P21" s="46"/>
    </row>
    <row r="22" spans="1:16" ht="17.100000000000001" customHeight="1" x14ac:dyDescent="0.35">
      <c r="B22" s="8" t="s">
        <v>16</v>
      </c>
      <c r="C22" s="5">
        <v>288.14999999999998</v>
      </c>
      <c r="D22" t="s">
        <v>17</v>
      </c>
      <c r="F22" s="22"/>
      <c r="G22" s="33"/>
      <c r="H22" s="34" t="s">
        <v>60</v>
      </c>
      <c r="I22" s="38">
        <f>1+(C4/C4)*(H11-1)*H20</f>
        <v>1.0118650842057493</v>
      </c>
      <c r="J22" s="24"/>
      <c r="L22" s="22"/>
      <c r="M22" s="33"/>
      <c r="N22" s="34" t="s">
        <v>60</v>
      </c>
      <c r="O22" s="38">
        <f>1+(C8/C4)*(H11-1)*H20</f>
        <v>1.0095637958333497</v>
      </c>
      <c r="P22" s="24"/>
    </row>
    <row r="23" spans="1:16" ht="17.100000000000001" customHeight="1" x14ac:dyDescent="0.25">
      <c r="A23" s="20" t="s">
        <v>15</v>
      </c>
      <c r="B23" s="20"/>
      <c r="C23" s="20"/>
      <c r="D23" s="20"/>
      <c r="F23" s="22"/>
      <c r="G23" s="33"/>
      <c r="H23" s="34" t="s">
        <v>61</v>
      </c>
      <c r="I23" s="38">
        <f>1+(C4/C4)*(K11-1)*H20</f>
        <v>1.026867169577937</v>
      </c>
      <c r="J23" s="24"/>
      <c r="L23" s="22"/>
      <c r="M23" s="33"/>
      <c r="N23" s="34" t="s">
        <v>61</v>
      </c>
      <c r="O23" s="38">
        <f>1+(C8/C4)*(K11-1)*H20</f>
        <v>1.0216561568386393</v>
      </c>
      <c r="P23" s="24"/>
    </row>
    <row r="24" spans="1:16" ht="17.100000000000001" customHeight="1" x14ac:dyDescent="0.35">
      <c r="B24" t="s">
        <v>20</v>
      </c>
      <c r="C24" s="5">
        <f>(C18/C16)*(C19/C20)</f>
        <v>-5.2590791540770159</v>
      </c>
      <c r="F24" s="22"/>
      <c r="G24" s="33"/>
      <c r="H24" s="34" t="s">
        <v>64</v>
      </c>
      <c r="I24" s="37">
        <f>ROUND(($C$4*$I$22),1)</f>
        <v>200.9</v>
      </c>
      <c r="J24" s="24" t="s">
        <v>66</v>
      </c>
      <c r="L24" s="22"/>
      <c r="M24" s="33"/>
      <c r="N24" s="34" t="s">
        <v>64</v>
      </c>
      <c r="O24" s="37">
        <f>ROUND(($C$8*$I$22),1)</f>
        <v>161.9</v>
      </c>
      <c r="P24" s="24" t="s">
        <v>66</v>
      </c>
    </row>
    <row r="25" spans="1:16" ht="17.100000000000001" customHeight="1" thickBot="1" x14ac:dyDescent="0.4">
      <c r="A25" s="60" t="s">
        <v>21</v>
      </c>
      <c r="B25" s="60"/>
      <c r="C25" s="5">
        <f>C22/(C22+C16*(C2-C17))</f>
        <v>1.0246426285470451</v>
      </c>
      <c r="F25" s="26"/>
      <c r="G25" s="35"/>
      <c r="H25" s="36" t="s">
        <v>65</v>
      </c>
      <c r="I25" s="39">
        <f>ROUND((C6*I23),2)</f>
        <v>10.63</v>
      </c>
      <c r="J25" s="28" t="s">
        <v>48</v>
      </c>
      <c r="L25" s="26"/>
      <c r="M25" s="35"/>
      <c r="N25" s="36" t="s">
        <v>65</v>
      </c>
      <c r="O25" s="39">
        <f>ROUND((C10*O23),2)</f>
        <v>12.87</v>
      </c>
      <c r="P25" s="28" t="s">
        <v>48</v>
      </c>
    </row>
    <row r="26" spans="1:16" ht="16.5" customHeight="1" x14ac:dyDescent="0.25">
      <c r="C26" s="5">
        <f>C25^C24</f>
        <v>0.87983008113871097</v>
      </c>
    </row>
    <row r="27" spans="1:16" ht="17.100000000000001" customHeight="1" x14ac:dyDescent="0.35">
      <c r="B27" s="3" t="s">
        <v>44</v>
      </c>
      <c r="C27" s="9">
        <f>C21*C26</f>
        <v>12.929982872414497</v>
      </c>
    </row>
  </sheetData>
  <sheetProtection password="C9ED" sheet="1" objects="1" scenarios="1" selectLockedCells="1"/>
  <mergeCells count="12">
    <mergeCell ref="A25:B25"/>
    <mergeCell ref="A1:D1"/>
    <mergeCell ref="F1:N1"/>
    <mergeCell ref="A3:D3"/>
    <mergeCell ref="A5:D5"/>
    <mergeCell ref="A7:D7"/>
    <mergeCell ref="F21:J21"/>
    <mergeCell ref="L21:P21"/>
    <mergeCell ref="G7:M7"/>
    <mergeCell ref="G3:M3"/>
    <mergeCell ref="A14:D14"/>
    <mergeCell ref="A9:D9"/>
  </mergeCell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7"/>
  <sheetViews>
    <sheetView workbookViewId="0">
      <selection activeCell="C2" sqref="C2"/>
    </sheetView>
  </sheetViews>
  <sheetFormatPr defaultRowHeight="15" x14ac:dyDescent="0.25"/>
  <cols>
    <col min="1" max="1" width="7.42578125" customWidth="1"/>
    <col min="2" max="2" width="12.28515625" customWidth="1"/>
    <col min="3" max="3" width="11.7109375" customWidth="1"/>
    <col min="4" max="4" width="10.5703125" bestFit="1" customWidth="1"/>
    <col min="6" max="6" width="7.140625" customWidth="1"/>
    <col min="7" max="7" width="18.7109375" customWidth="1"/>
    <col min="8" max="13" width="11.7109375" customWidth="1"/>
  </cols>
  <sheetData>
    <row r="1" spans="1:18" ht="17.100000000000001" customHeight="1" thickBot="1" x14ac:dyDescent="0.4">
      <c r="A1" s="44" t="s">
        <v>42</v>
      </c>
      <c r="B1" s="45"/>
      <c r="C1" s="45"/>
      <c r="D1" s="46"/>
      <c r="F1" s="54" t="s">
        <v>43</v>
      </c>
      <c r="G1" s="55"/>
      <c r="H1" s="55"/>
      <c r="I1" s="55"/>
      <c r="J1" s="55"/>
      <c r="K1" s="55"/>
      <c r="L1" s="55"/>
      <c r="M1" s="55"/>
      <c r="N1" s="56"/>
    </row>
    <row r="2" spans="1:18" ht="17.100000000000001" customHeight="1" thickBot="1" x14ac:dyDescent="0.4">
      <c r="A2" s="22"/>
      <c r="B2" s="23" t="s">
        <v>8</v>
      </c>
      <c r="C2" s="40">
        <v>274</v>
      </c>
      <c r="D2" s="24" t="s">
        <v>70</v>
      </c>
    </row>
    <row r="3" spans="1:18" ht="17.100000000000001" customHeight="1" thickBot="1" x14ac:dyDescent="0.4">
      <c r="A3" s="57" t="s">
        <v>46</v>
      </c>
      <c r="B3" s="58"/>
      <c r="C3" s="58"/>
      <c r="D3" s="59"/>
      <c r="G3" s="50" t="s">
        <v>25</v>
      </c>
      <c r="H3" s="51"/>
      <c r="I3" s="51"/>
      <c r="J3" s="51"/>
      <c r="K3" s="51"/>
      <c r="L3" s="51"/>
      <c r="M3" s="52"/>
    </row>
    <row r="4" spans="1:18" ht="17.100000000000001" customHeight="1" thickBot="1" x14ac:dyDescent="0.4">
      <c r="A4" s="22"/>
      <c r="B4" s="23" t="s">
        <v>45</v>
      </c>
      <c r="C4" s="40">
        <v>693.2</v>
      </c>
      <c r="D4" s="25" t="s">
        <v>72</v>
      </c>
      <c r="G4" s="12"/>
      <c r="H4" s="15" t="s">
        <v>26</v>
      </c>
      <c r="I4" s="16"/>
      <c r="J4" s="17"/>
      <c r="K4" s="15" t="s">
        <v>27</v>
      </c>
      <c r="L4" s="16"/>
      <c r="M4" s="17"/>
    </row>
    <row r="5" spans="1:18" ht="17.100000000000001" customHeight="1" thickBot="1" x14ac:dyDescent="0.4">
      <c r="A5" s="57" t="s">
        <v>50</v>
      </c>
      <c r="B5" s="58"/>
      <c r="C5" s="58"/>
      <c r="D5" s="59"/>
      <c r="G5" s="13" t="s">
        <v>28</v>
      </c>
      <c r="H5" s="14" t="s">
        <v>29</v>
      </c>
      <c r="I5" s="14" t="s">
        <v>30</v>
      </c>
      <c r="J5" s="14" t="s">
        <v>31</v>
      </c>
      <c r="K5" s="14" t="s">
        <v>32</v>
      </c>
      <c r="L5" s="14" t="s">
        <v>33</v>
      </c>
      <c r="M5" s="14" t="s">
        <v>34</v>
      </c>
    </row>
    <row r="6" spans="1:18" ht="17.100000000000001" customHeight="1" thickBot="1" x14ac:dyDescent="0.4">
      <c r="A6" s="22"/>
      <c r="B6" s="23" t="s">
        <v>54</v>
      </c>
      <c r="C6" s="40">
        <v>3.0209999999999999</v>
      </c>
      <c r="D6" s="24" t="s">
        <v>73</v>
      </c>
      <c r="G6" s="13" t="s">
        <v>71</v>
      </c>
      <c r="H6" s="18">
        <v>2.3713000000000001E-5</v>
      </c>
      <c r="I6" s="18">
        <v>-5.986E-3</v>
      </c>
      <c r="J6" s="19">
        <v>1.36304</v>
      </c>
      <c r="K6" s="18">
        <v>5.1134999999999997E-5</v>
      </c>
      <c r="L6" s="18">
        <v>-1.3063999999999999E-2</v>
      </c>
      <c r="M6" s="19">
        <v>1.7987200000000001</v>
      </c>
    </row>
    <row r="7" spans="1:18" ht="17.100000000000001" customHeight="1" thickBot="1" x14ac:dyDescent="0.4">
      <c r="A7" s="57" t="s">
        <v>49</v>
      </c>
      <c r="B7" s="58"/>
      <c r="C7" s="58"/>
      <c r="D7" s="59"/>
      <c r="G7" s="47" t="s">
        <v>36</v>
      </c>
      <c r="H7" s="48"/>
      <c r="I7" s="48"/>
      <c r="J7" s="48"/>
      <c r="K7" s="48"/>
      <c r="L7" s="48"/>
      <c r="M7" s="49"/>
    </row>
    <row r="8" spans="1:18" ht="17.100000000000001" customHeight="1" x14ac:dyDescent="0.35">
      <c r="A8" s="22"/>
      <c r="B8" s="23" t="s">
        <v>52</v>
      </c>
      <c r="C8" s="41">
        <v>560</v>
      </c>
      <c r="D8" s="25" t="s">
        <v>72</v>
      </c>
      <c r="G8" s="21"/>
      <c r="H8" s="21"/>
      <c r="I8" s="21"/>
      <c r="J8" s="21"/>
      <c r="K8" s="21"/>
      <c r="L8" s="21"/>
      <c r="M8" s="21"/>
    </row>
    <row r="9" spans="1:18" ht="17.100000000000001" customHeight="1" x14ac:dyDescent="0.35">
      <c r="A9" s="57" t="s">
        <v>51</v>
      </c>
      <c r="B9" s="58"/>
      <c r="C9" s="58"/>
      <c r="D9" s="59"/>
      <c r="G9" s="20" t="s">
        <v>39</v>
      </c>
      <c r="H9" s="20"/>
      <c r="J9" s="20" t="s">
        <v>40</v>
      </c>
      <c r="K9" s="20"/>
      <c r="L9" s="20"/>
      <c r="M9" s="21"/>
    </row>
    <row r="10" spans="1:18" ht="17.100000000000001" customHeight="1" thickBot="1" x14ac:dyDescent="0.4">
      <c r="A10" s="26"/>
      <c r="B10" s="27" t="s">
        <v>53</v>
      </c>
      <c r="C10" s="43">
        <v>3.6859999999999999</v>
      </c>
      <c r="D10" s="28" t="s">
        <v>73</v>
      </c>
      <c r="G10" t="s">
        <v>38</v>
      </c>
      <c r="J10" t="s">
        <v>37</v>
      </c>
    </row>
    <row r="11" spans="1:18" ht="17.100000000000001" customHeight="1" x14ac:dyDescent="0.35">
      <c r="G11" s="3" t="s">
        <v>24</v>
      </c>
      <c r="H11" s="32">
        <f>H6*C27^2+I6*C27+J6</f>
        <v>1.0040495466784485</v>
      </c>
      <c r="J11" s="3" t="s">
        <v>41</v>
      </c>
      <c r="K11" s="32">
        <f>K6*C27^2+L6*C27+M6</f>
        <v>1.009316461906071</v>
      </c>
    </row>
    <row r="12" spans="1:18" ht="17.100000000000001" customHeight="1" x14ac:dyDescent="0.25"/>
    <row r="13" spans="1:18" ht="17.100000000000001" customHeight="1" x14ac:dyDescent="0.25">
      <c r="G13" s="30" t="s">
        <v>55</v>
      </c>
      <c r="H13" s="31"/>
      <c r="I13" s="31"/>
      <c r="L13" s="29" t="s">
        <v>62</v>
      </c>
      <c r="M13" s="20"/>
      <c r="N13" s="20"/>
      <c r="O13" s="20"/>
      <c r="P13" s="20"/>
      <c r="Q13" s="20"/>
      <c r="R13" s="20"/>
    </row>
    <row r="14" spans="1:18" ht="17.100000000000001" customHeight="1" x14ac:dyDescent="0.25">
      <c r="A14" s="53" t="s">
        <v>7</v>
      </c>
      <c r="B14" s="53"/>
      <c r="C14" s="53"/>
      <c r="D14" s="53"/>
    </row>
    <row r="15" spans="1:18" ht="17.100000000000001" customHeight="1" x14ac:dyDescent="0.25">
      <c r="B15" s="6" t="s">
        <v>4</v>
      </c>
      <c r="C15" s="7" t="s">
        <v>5</v>
      </c>
      <c r="D15" s="7" t="s">
        <v>6</v>
      </c>
    </row>
    <row r="16" spans="1:18" ht="17.100000000000001" customHeight="1" x14ac:dyDescent="0.25">
      <c r="B16" s="1" t="s">
        <v>2</v>
      </c>
      <c r="C16" s="5">
        <v>-6.4999999999999997E-3</v>
      </c>
      <c r="D16" t="s">
        <v>22</v>
      </c>
      <c r="G16" s="30" t="s">
        <v>56</v>
      </c>
      <c r="H16" s="31"/>
      <c r="I16" s="31"/>
      <c r="L16" s="29" t="s">
        <v>63</v>
      </c>
      <c r="M16" s="20"/>
      <c r="N16" s="20"/>
      <c r="O16" s="20"/>
      <c r="P16" s="20"/>
      <c r="Q16" s="20"/>
      <c r="R16" s="20"/>
    </row>
    <row r="17" spans="1:16" ht="17.100000000000001" customHeight="1" x14ac:dyDescent="0.35">
      <c r="B17" s="3" t="s">
        <v>9</v>
      </c>
      <c r="C17" s="5">
        <v>0</v>
      </c>
      <c r="D17" t="s">
        <v>10</v>
      </c>
    </row>
    <row r="18" spans="1:16" ht="17.100000000000001" customHeight="1" x14ac:dyDescent="0.35">
      <c r="B18" s="4" t="s">
        <v>11</v>
      </c>
      <c r="C18" s="5">
        <v>9.8066499999999994</v>
      </c>
      <c r="D18" t="s">
        <v>68</v>
      </c>
    </row>
    <row r="19" spans="1:16" ht="17.100000000000001" customHeight="1" x14ac:dyDescent="0.35">
      <c r="B19" s="3" t="s">
        <v>12</v>
      </c>
      <c r="C19" s="5">
        <v>28.96442</v>
      </c>
      <c r="D19" t="s">
        <v>13</v>
      </c>
      <c r="G19" s="3" t="s">
        <v>58</v>
      </c>
      <c r="H19" s="5">
        <f>(-0.35*((3.41214*K11*C6)-9.6))</f>
        <v>-0.28143840462620245</v>
      </c>
    </row>
    <row r="20" spans="1:16" ht="17.100000000000001" customHeight="1" thickBot="1" x14ac:dyDescent="0.3">
      <c r="B20" s="3" t="s">
        <v>14</v>
      </c>
      <c r="C20" s="10">
        <v>8314.32</v>
      </c>
      <c r="D20" t="s">
        <v>69</v>
      </c>
      <c r="G20" s="11" t="s">
        <v>57</v>
      </c>
      <c r="H20" s="5">
        <f>EXP(H19)</f>
        <v>0.75469740011211817</v>
      </c>
    </row>
    <row r="21" spans="1:16" ht="17.100000000000001" customHeight="1" x14ac:dyDescent="0.35">
      <c r="B21" s="1" t="s">
        <v>0</v>
      </c>
      <c r="C21" s="5">
        <v>101.325</v>
      </c>
      <c r="D21" s="2" t="s">
        <v>23</v>
      </c>
      <c r="F21" s="44" t="s">
        <v>59</v>
      </c>
      <c r="G21" s="45"/>
      <c r="H21" s="45"/>
      <c r="I21" s="45"/>
      <c r="J21" s="46"/>
      <c r="L21" s="44" t="s">
        <v>67</v>
      </c>
      <c r="M21" s="45"/>
      <c r="N21" s="45"/>
      <c r="O21" s="45"/>
      <c r="P21" s="46"/>
    </row>
    <row r="22" spans="1:16" ht="17.100000000000001" customHeight="1" x14ac:dyDescent="0.35">
      <c r="B22" s="11" t="s">
        <v>16</v>
      </c>
      <c r="C22" s="5">
        <v>288.14999999999998</v>
      </c>
      <c r="D22" t="s">
        <v>17</v>
      </c>
      <c r="F22" s="22"/>
      <c r="G22" s="33"/>
      <c r="H22" s="34" t="s">
        <v>60</v>
      </c>
      <c r="I22" s="38">
        <f>1+(C4/C4)*(H11-1)*H20</f>
        <v>1.0030561823498578</v>
      </c>
      <c r="J22" s="24"/>
      <c r="L22" s="22"/>
      <c r="M22" s="33"/>
      <c r="N22" s="34" t="s">
        <v>60</v>
      </c>
      <c r="O22" s="38">
        <f>1+(C8/C4)*(H11-1)*H20</f>
        <v>1.0024689297690714</v>
      </c>
      <c r="P22" s="24"/>
    </row>
    <row r="23" spans="1:16" ht="17.100000000000001" customHeight="1" x14ac:dyDescent="0.25">
      <c r="A23" s="20" t="s">
        <v>15</v>
      </c>
      <c r="B23" s="20"/>
      <c r="C23" s="20"/>
      <c r="D23" s="20"/>
      <c r="F23" s="22"/>
      <c r="G23" s="33"/>
      <c r="H23" s="34" t="s">
        <v>61</v>
      </c>
      <c r="I23" s="38">
        <f>1+(C4/C4)*(K11-1)*H20</f>
        <v>1.0070311095787554</v>
      </c>
      <c r="J23" s="24"/>
      <c r="L23" s="22"/>
      <c r="M23" s="33"/>
      <c r="N23" s="34" t="s">
        <v>61</v>
      </c>
      <c r="O23" s="38">
        <f>1+(C8/C4)*(K11-1)*H20</f>
        <v>1.0056800654415796</v>
      </c>
      <c r="P23" s="24"/>
    </row>
    <row r="24" spans="1:16" ht="17.100000000000001" customHeight="1" x14ac:dyDescent="0.35">
      <c r="B24" t="s">
        <v>20</v>
      </c>
      <c r="C24" s="5">
        <f>(C18/C16)*(C19/C20)</f>
        <v>-5.2558797424758179</v>
      </c>
      <c r="F24" s="22"/>
      <c r="G24" s="33"/>
      <c r="H24" s="34" t="s">
        <v>64</v>
      </c>
      <c r="I24" s="37">
        <f>ROUND(($C$4*$I$22),1)</f>
        <v>695.3</v>
      </c>
      <c r="J24" s="24" t="s">
        <v>66</v>
      </c>
      <c r="L24" s="22"/>
      <c r="M24" s="33"/>
      <c r="N24" s="34" t="s">
        <v>64</v>
      </c>
      <c r="O24" s="37">
        <f>ROUND(($C$8*$I$22),1)</f>
        <v>561.70000000000005</v>
      </c>
      <c r="P24" s="24" t="s">
        <v>66</v>
      </c>
    </row>
    <row r="25" spans="1:16" ht="17.100000000000001" customHeight="1" thickBot="1" x14ac:dyDescent="0.4">
      <c r="A25" s="60" t="s">
        <v>21</v>
      </c>
      <c r="B25" s="60"/>
      <c r="C25" s="5">
        <f>C22/(C22+C16*(C2-C17))</f>
        <v>1.0062192485918517</v>
      </c>
      <c r="F25" s="26"/>
      <c r="G25" s="35"/>
      <c r="H25" s="36" t="s">
        <v>65</v>
      </c>
      <c r="I25" s="39">
        <f>ROUND((C6*I23),3)</f>
        <v>3.0419999999999998</v>
      </c>
      <c r="J25" s="28" t="s">
        <v>48</v>
      </c>
      <c r="L25" s="26"/>
      <c r="M25" s="35"/>
      <c r="N25" s="36" t="s">
        <v>65</v>
      </c>
      <c r="O25" s="39">
        <f>ROUND((C10*O23),3)</f>
        <v>3.7069999999999999</v>
      </c>
      <c r="P25" s="28" t="s">
        <v>48</v>
      </c>
    </row>
    <row r="26" spans="1:16" ht="16.5" customHeight="1" x14ac:dyDescent="0.25">
      <c r="C26" s="5">
        <f>C25^C24</f>
        <v>0.96793882022705124</v>
      </c>
    </row>
    <row r="27" spans="1:16" ht="17.100000000000001" customHeight="1" x14ac:dyDescent="0.35">
      <c r="B27" s="3" t="s">
        <v>44</v>
      </c>
      <c r="C27" s="9">
        <f>C21*C26</f>
        <v>98.076400959505975</v>
      </c>
      <c r="D27" t="s">
        <v>23</v>
      </c>
    </row>
  </sheetData>
  <sheetProtection password="C9ED" sheet="1" objects="1" scenarios="1" selectLockedCells="1"/>
  <mergeCells count="12">
    <mergeCell ref="A7:D7"/>
    <mergeCell ref="G7:M7"/>
    <mergeCell ref="A1:D1"/>
    <mergeCell ref="F1:N1"/>
    <mergeCell ref="A3:D3"/>
    <mergeCell ref="G3:M3"/>
    <mergeCell ref="A5:D5"/>
    <mergeCell ref="A9:D9"/>
    <mergeCell ref="A14:D14"/>
    <mergeCell ref="F21:J21"/>
    <mergeCell ref="L21:P21"/>
    <mergeCell ref="A25:B25"/>
  </mergeCell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Test Data to Standard (IP)</vt:lpstr>
      <vt:lpstr>Test Data to Standard (SI)</vt:lpstr>
    </vt:vector>
  </TitlesOfParts>
  <Company>Ingersoll Rand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AHRI Altitude Adjustment Tool</dc:title>
  <dc:subject>AHRI 550/590 Support Tool</dc:subject>
  <dc:creator>Sanders, Earl</dc:creator>
  <dc:description>Tool to aid in adjusting test results based upon altitude</dc:description>
  <cp:lastModifiedBy>Sanders, Earl</cp:lastModifiedBy>
  <dcterms:created xsi:type="dcterms:W3CDTF">2016-08-23T20:08:12Z</dcterms:created>
  <dcterms:modified xsi:type="dcterms:W3CDTF">2016-09-16T16:00:02Z</dcterms:modified>
</cp:coreProperties>
</file>