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mamcioglu\Desktop\410 forms update 3.1.2023\2023\"/>
    </mc:Choice>
  </mc:AlternateContent>
  <xr:revisionPtr revIDLastSave="0" documentId="8_{D5B48AD0-2F64-4E1D-B1F0-84BF3DD773B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 410-4 IP Units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3" i="1" l="1"/>
  <c r="O74" i="1" s="1"/>
  <c r="N73" i="1"/>
  <c r="N74" i="1" s="1"/>
  <c r="M73" i="1"/>
  <c r="M74" i="1" s="1"/>
  <c r="O63" i="1"/>
  <c r="N63" i="1"/>
  <c r="O61" i="1"/>
  <c r="N61" i="1"/>
  <c r="M61" i="1"/>
  <c r="O57" i="1"/>
  <c r="N57" i="1"/>
  <c r="M57" i="1"/>
  <c r="O56" i="1"/>
  <c r="N56" i="1"/>
  <c r="O54" i="1"/>
  <c r="N54" i="1"/>
  <c r="M54" i="1"/>
  <c r="M56" i="1" s="1"/>
  <c r="O49" i="1"/>
  <c r="N49" i="1"/>
  <c r="M49" i="1"/>
  <c r="O48" i="1"/>
  <c r="N48" i="1"/>
  <c r="O47" i="1"/>
  <c r="N47" i="1"/>
  <c r="M47" i="1"/>
  <c r="O58" i="1"/>
  <c r="N58" i="1"/>
  <c r="M58" i="1"/>
  <c r="O44" i="1"/>
  <c r="O45" i="1" s="1"/>
  <c r="N44" i="1"/>
  <c r="O43" i="1"/>
  <c r="N43" i="1"/>
  <c r="M43" i="1"/>
  <c r="O42" i="1"/>
  <c r="O41" i="1" s="1"/>
  <c r="N42" i="1"/>
  <c r="N41" i="1" s="1"/>
  <c r="M42" i="1"/>
  <c r="M41" i="1" s="1"/>
  <c r="M44" i="1" s="1"/>
  <c r="O38" i="1"/>
  <c r="N38" i="1"/>
  <c r="M38" i="1"/>
  <c r="L43" i="1"/>
  <c r="L42" i="1"/>
  <c r="L73" i="1"/>
  <c r="J41" i="1"/>
  <c r="M45" i="1" l="1"/>
  <c r="M46" i="1" s="1"/>
  <c r="O46" i="1"/>
  <c r="N45" i="1"/>
  <c r="N46" i="1" s="1"/>
  <c r="M63" i="1"/>
  <c r="L41" i="1"/>
  <c r="L44" i="1" s="1"/>
  <c r="L45" i="1" s="1"/>
  <c r="L63" i="1"/>
  <c r="L61" i="1"/>
  <c r="L56" i="1"/>
  <c r="L54" i="1"/>
  <c r="L49" i="1"/>
  <c r="L47" i="1"/>
  <c r="L38" i="1"/>
  <c r="L21" i="1"/>
  <c r="M48" i="1" s="1"/>
  <c r="L18" i="1"/>
  <c r="L48" i="1" l="1"/>
  <c r="N50" i="1"/>
  <c r="N78" i="1"/>
  <c r="M50" i="1"/>
  <c r="M78" i="1"/>
  <c r="O50" i="1"/>
  <c r="O78" i="1"/>
  <c r="L74" i="1" l="1"/>
  <c r="L58" i="1"/>
  <c r="L57" i="1"/>
  <c r="L46" i="1"/>
  <c r="L78" i="1" s="1"/>
  <c r="L50" i="1" l="1"/>
</calcChain>
</file>

<file path=xl/sharedStrings.xml><?xml version="1.0" encoding="utf-8"?>
<sst xmlns="http://schemas.openxmlformats.org/spreadsheetml/2006/main" count="231" uniqueCount="182">
  <si>
    <t>Company</t>
  </si>
  <si>
    <t>Date</t>
  </si>
  <si>
    <t>Coil Line:</t>
  </si>
  <si>
    <t>Coil Type:</t>
  </si>
  <si>
    <t>Coil Surface:</t>
  </si>
  <si>
    <t>GENERAL PROCEDURE</t>
  </si>
  <si>
    <t>General Category</t>
  </si>
  <si>
    <t>Item No.</t>
  </si>
  <si>
    <t>Item Abbr.</t>
  </si>
  <si>
    <t>Item Description</t>
  </si>
  <si>
    <t>Calculation Procedure</t>
  </si>
  <si>
    <t>Solution Procedure Steps for Specific            Coil Application</t>
  </si>
  <si>
    <t>Tube Inside Diameter (See Form 410-1)</t>
  </si>
  <si>
    <t>Number of Tube Circuits in Coil</t>
  </si>
  <si>
    <t>Total Number of Tubes in Coil</t>
  </si>
  <si>
    <t>Total Cross-Sectional Fluid Flow Area</t>
  </si>
  <si>
    <t>Straight Tube Length per Pass</t>
  </si>
  <si>
    <t>Equivalent Length of Coil Circuit per Return Bend</t>
  </si>
  <si>
    <t>Total Equivalent Length of Coil Circuit</t>
  </si>
  <si>
    <t>psi</t>
  </si>
  <si>
    <t>Total External Coil Surface (See Form 410-1)</t>
  </si>
  <si>
    <t>B</t>
  </si>
  <si>
    <t>Surface Ratio (See Form 410-1)</t>
  </si>
  <si>
    <t>Avg. Absolute Static Pressure at Test Coil</t>
  </si>
  <si>
    <t>Entering Air Dry-Bulb Temperature</t>
  </si>
  <si>
    <t>Entering Air Wet-bulb Temperature</t>
  </si>
  <si>
    <t>Entering Air Enthalpy</t>
  </si>
  <si>
    <t>Btu/lb</t>
  </si>
  <si>
    <t>Leaving Air Dry-Bulb Temperature</t>
  </si>
  <si>
    <t>Leaving Air Enthalpy</t>
  </si>
  <si>
    <t>Average Sensible Cooling Capacity</t>
  </si>
  <si>
    <t>Dry Surface</t>
  </si>
  <si>
    <t>Fully- Wetted Surface</t>
  </si>
  <si>
    <t>Coil Finned Tube Length Exposed to Air Flow</t>
  </si>
  <si>
    <t>Standard Air Face Velocity</t>
  </si>
  <si>
    <t>ft/min</t>
  </si>
  <si>
    <t>Refrigerant Pressure Drop Through Coil Circuit</t>
  </si>
  <si>
    <t>Abs. Refrigerant Pressure Leaving Coil Circuits</t>
  </si>
  <si>
    <t>psia</t>
  </si>
  <si>
    <t>Saturated Refrigerant Temp Leaving Coil Circuits</t>
  </si>
  <si>
    <t>Refrigerant Flow Rate</t>
  </si>
  <si>
    <t>Avg. Total Cooling and Dehumidifying Capacity</t>
  </si>
  <si>
    <t>R</t>
  </si>
  <si>
    <t>Overall Thermal Resistance</t>
  </si>
  <si>
    <t>Film Thermal Resistance of Refrigerant</t>
  </si>
  <si>
    <t>Refrigerant-Side Film Heat Transfer Coefficient</t>
  </si>
  <si>
    <t>Refrigerant Loading Rate per Tube Circuit</t>
  </si>
  <si>
    <t>Pressure Drop Parameter for Volatile Refrigerant</t>
  </si>
  <si>
    <t>Volatile Refrigerant Flow Rate per Tube Circuit</t>
  </si>
  <si>
    <t>C</t>
  </si>
  <si>
    <t>Mean Air Enthalpy</t>
  </si>
  <si>
    <t>Mean Refrigerant Temperature</t>
  </si>
  <si>
    <t>Air-Side Heat Transfer Coefficient</t>
  </si>
  <si>
    <t>Coil Surface Temp. on Entering Air Side</t>
  </si>
  <si>
    <t>Coil Surface Temp. on Leaving Air Side</t>
  </si>
  <si>
    <t>Logarithmic Mean Enthalpy Difference</t>
  </si>
  <si>
    <t>Calculated External Surface Area of Coil</t>
  </si>
  <si>
    <t>Refrigerant Side Film Heat Transfer Coefficient</t>
  </si>
  <si>
    <t>--</t>
  </si>
  <si>
    <t>Dimensions, IP</t>
  </si>
  <si>
    <t>COIL PHYSICAL DATA</t>
  </si>
  <si>
    <t>CALCULATIONS OF REFRIGERANT-SIDE THERMAL RESISTANCES</t>
  </si>
  <si>
    <t>PLOTS</t>
  </si>
  <si>
    <t>CALCULATION OF REFRIGERANT-SIDE THERMAL RESISTANCES FROM VOLATILE REFRIGERANT COIL TESTS (Imperial Units, IP)                                                                                                                                       AHRI CERTIFICATION PROGRAM FOR FORCED-CIRCULATION AIR-COOLING AND AIR-HEATING COILS</t>
  </si>
  <si>
    <t>Coil Characteristic for Wetted Surface</t>
  </si>
  <si>
    <t>lb/h</t>
  </si>
  <si>
    <r>
      <t xml:space="preserve">Sensible Heat Ratio                                                                                                                    - If &lt; 0.95, coil surface is all wet or partially dry.                                                     - If </t>
    </r>
    <r>
      <rPr>
        <sz val="9"/>
        <color theme="1"/>
        <rFont val="Arial"/>
        <family val="2"/>
      </rPr>
      <t>≥</t>
    </r>
    <r>
      <rPr>
        <sz val="9"/>
        <color theme="1"/>
        <rFont val="Calibri"/>
        <family val="2"/>
      </rPr>
      <t xml:space="preserve"> 0.95, coil surface is fully dry.</t>
    </r>
  </si>
  <si>
    <r>
      <t>Ratio = q</t>
    </r>
    <r>
      <rPr>
        <vertAlign val="subscript"/>
        <sz val="9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>/q</t>
    </r>
    <r>
      <rPr>
        <vertAlign val="subscript"/>
        <sz val="9"/>
        <color theme="1"/>
        <rFont val="Calibri"/>
        <family val="2"/>
        <scheme val="minor"/>
      </rPr>
      <t>t</t>
    </r>
  </si>
  <si>
    <r>
      <t>Specific Volume of Saturated Refrigerant Leaving Coil Circuit (From refrigerant tables with P</t>
    </r>
    <r>
      <rPr>
        <vertAlign val="subscript"/>
        <sz val="9"/>
        <color theme="1"/>
        <rFont val="Calibri"/>
        <family val="2"/>
        <scheme val="minor"/>
      </rPr>
      <t>rc2</t>
    </r>
    <r>
      <rPr>
        <sz val="9"/>
        <color theme="1"/>
        <rFont val="Calibri"/>
        <family val="2"/>
        <scheme val="minor"/>
      </rPr>
      <t>)</t>
    </r>
  </si>
  <si>
    <r>
      <t>Combined Air Film Plus Metal Thermal Resistance                                                              (From Fig. 4 with V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)                            </t>
    </r>
  </si>
  <si>
    <r>
      <t>Δt</t>
    </r>
    <r>
      <rPr>
        <vertAlign val="subscript"/>
        <sz val="9"/>
        <color theme="1"/>
        <rFont val="Calibri"/>
        <family val="2"/>
        <scheme val="minor"/>
      </rPr>
      <t>m</t>
    </r>
    <r>
      <rPr>
        <sz val="9"/>
        <color theme="1"/>
        <rFont val="Calibri"/>
        <family val="2"/>
        <scheme val="minor"/>
      </rPr>
      <t xml:space="preserve"> = ((t</t>
    </r>
    <r>
      <rPr>
        <vertAlign val="sub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-t</t>
    </r>
    <r>
      <rPr>
        <vertAlign val="subscript"/>
        <sz val="9"/>
        <color theme="1"/>
        <rFont val="Calibri"/>
        <family val="2"/>
        <scheme val="minor"/>
      </rPr>
      <t>rl</t>
    </r>
    <r>
      <rPr>
        <sz val="9"/>
        <color theme="1"/>
        <rFont val="Calibri"/>
        <family val="2"/>
        <scheme val="minor"/>
      </rPr>
      <t>)-(t</t>
    </r>
    <r>
      <rPr>
        <vertAlign val="sub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-t</t>
    </r>
    <r>
      <rPr>
        <vertAlign val="subscript"/>
        <sz val="9"/>
        <color theme="1"/>
        <rFont val="Calibri"/>
        <family val="2"/>
        <scheme val="minor"/>
      </rPr>
      <t>rc2g</t>
    </r>
    <r>
      <rPr>
        <sz val="9"/>
        <color theme="1"/>
        <rFont val="Calibri"/>
        <family val="2"/>
        <scheme val="minor"/>
      </rPr>
      <t>))                /(ln((t</t>
    </r>
    <r>
      <rPr>
        <vertAlign val="sub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-t</t>
    </r>
    <r>
      <rPr>
        <vertAlign val="subscript"/>
        <sz val="9"/>
        <color theme="1"/>
        <rFont val="Calibri"/>
        <family val="2"/>
        <scheme val="minor"/>
      </rPr>
      <t>rl</t>
    </r>
    <r>
      <rPr>
        <sz val="9"/>
        <color theme="1"/>
        <rFont val="Calibri"/>
        <family val="2"/>
        <scheme val="minor"/>
      </rPr>
      <t>)/(t</t>
    </r>
    <r>
      <rPr>
        <vertAlign val="sub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-t</t>
    </r>
    <r>
      <rPr>
        <vertAlign val="subscript"/>
        <sz val="9"/>
        <color theme="1"/>
        <rFont val="Calibri"/>
        <family val="2"/>
        <scheme val="minor"/>
      </rPr>
      <t>rc2g</t>
    </r>
    <r>
      <rPr>
        <sz val="9"/>
        <color theme="1"/>
        <rFont val="Calibri"/>
        <family val="2"/>
        <scheme val="minor"/>
      </rPr>
      <t>)))</t>
    </r>
  </si>
  <si>
    <r>
      <t>Δt</t>
    </r>
    <r>
      <rPr>
        <vertAlign val="subscript"/>
        <sz val="9"/>
        <color theme="1"/>
        <rFont val="Calibri"/>
        <family val="2"/>
        <scheme val="minor"/>
      </rPr>
      <t>m</t>
    </r>
    <r>
      <rPr>
        <sz val="9"/>
        <color theme="1"/>
        <rFont val="Calibri"/>
        <family val="2"/>
        <scheme val="minor"/>
      </rPr>
      <t xml:space="preserve"> = ((t</t>
    </r>
    <r>
      <rPr>
        <vertAlign val="sub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-t</t>
    </r>
    <r>
      <rPr>
        <vertAlign val="subscript"/>
        <sz val="9"/>
        <color theme="1"/>
        <rFont val="Calibri"/>
        <family val="2"/>
        <scheme val="minor"/>
      </rPr>
      <t>rc2g</t>
    </r>
    <r>
      <rPr>
        <sz val="9"/>
        <color theme="1"/>
        <rFont val="Calibri"/>
        <family val="2"/>
        <scheme val="minor"/>
      </rPr>
      <t>)-(t</t>
    </r>
    <r>
      <rPr>
        <vertAlign val="sub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-t</t>
    </r>
    <r>
      <rPr>
        <vertAlign val="subscript"/>
        <sz val="9"/>
        <color theme="1"/>
        <rFont val="Calibri"/>
        <family val="2"/>
        <scheme val="minor"/>
      </rPr>
      <t>r1</t>
    </r>
    <r>
      <rPr>
        <sz val="9"/>
        <color theme="1"/>
        <rFont val="Calibri"/>
        <family val="2"/>
        <scheme val="minor"/>
      </rPr>
      <t>))                /(ln((t</t>
    </r>
    <r>
      <rPr>
        <vertAlign val="sub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-t</t>
    </r>
    <r>
      <rPr>
        <vertAlign val="subscript"/>
        <sz val="9"/>
        <color theme="1"/>
        <rFont val="Calibri"/>
        <family val="2"/>
        <scheme val="minor"/>
      </rPr>
      <t>rc2g</t>
    </r>
    <r>
      <rPr>
        <sz val="9"/>
        <color theme="1"/>
        <rFont val="Calibri"/>
        <family val="2"/>
        <scheme val="minor"/>
      </rPr>
      <t>)/(t</t>
    </r>
    <r>
      <rPr>
        <vertAlign val="sub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-t</t>
    </r>
    <r>
      <rPr>
        <vertAlign val="subscript"/>
        <sz val="9"/>
        <color theme="1"/>
        <rFont val="Calibri"/>
        <family val="2"/>
        <scheme val="minor"/>
      </rPr>
      <t>r1</t>
    </r>
    <r>
      <rPr>
        <sz val="9"/>
        <color theme="1"/>
        <rFont val="Calibri"/>
        <family val="2"/>
        <scheme val="minor"/>
      </rPr>
      <t>)))</t>
    </r>
  </si>
  <si>
    <r>
      <t>R = A</t>
    </r>
    <r>
      <rPr>
        <vertAlign val="subscript"/>
        <sz val="9"/>
        <color theme="1"/>
        <rFont val="Calibri"/>
        <family val="2"/>
        <scheme val="minor"/>
      </rPr>
      <t>o</t>
    </r>
    <r>
      <rPr>
        <sz val="9"/>
        <color theme="1"/>
        <rFont val="Calibri"/>
        <family val="2"/>
        <scheme val="minor"/>
      </rPr>
      <t>*Δt</t>
    </r>
    <r>
      <rPr>
        <vertAlign val="subscript"/>
        <sz val="9"/>
        <color theme="1"/>
        <rFont val="Calibri"/>
        <family val="2"/>
        <scheme val="minor"/>
      </rPr>
      <t>m</t>
    </r>
    <r>
      <rPr>
        <sz val="9"/>
        <color theme="1"/>
        <rFont val="Calibri"/>
        <family val="2"/>
        <scheme val="minor"/>
      </rPr>
      <t>/q</t>
    </r>
    <r>
      <rPr>
        <vertAlign val="subscript"/>
        <sz val="9"/>
        <color theme="1"/>
        <rFont val="Calibri"/>
        <family val="2"/>
        <scheme val="minor"/>
      </rPr>
      <t>t</t>
    </r>
  </si>
  <si>
    <r>
      <t>f</t>
    </r>
    <r>
      <rPr>
        <vertAlign val="subscript"/>
        <sz val="9"/>
        <color theme="1"/>
        <rFont val="Calibri"/>
        <family val="2"/>
        <scheme val="minor"/>
      </rPr>
      <t>r</t>
    </r>
    <r>
      <rPr>
        <sz val="9"/>
        <color theme="1"/>
        <rFont val="Calibri"/>
        <family val="2"/>
        <scheme val="minor"/>
      </rPr>
      <t xml:space="preserve"> = B/R</t>
    </r>
    <r>
      <rPr>
        <vertAlign val="subscript"/>
        <sz val="9"/>
        <color theme="1"/>
        <rFont val="Calibri"/>
        <family val="2"/>
        <scheme val="minor"/>
      </rPr>
      <t>r</t>
    </r>
  </si>
  <si>
    <r>
      <t>q</t>
    </r>
    <r>
      <rPr>
        <vertAlign val="subscript"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>/N</t>
    </r>
    <r>
      <rPr>
        <vertAlign val="subscript"/>
        <sz val="9"/>
        <color theme="1"/>
        <rFont val="Calibri"/>
        <family val="2"/>
        <scheme val="minor"/>
      </rPr>
      <t>c</t>
    </r>
  </si>
  <si>
    <r>
      <t>Eq. = w</t>
    </r>
    <r>
      <rPr>
        <vertAlign val="subscript"/>
        <sz val="9"/>
        <color theme="1"/>
        <rFont val="Calibri"/>
        <family val="2"/>
        <scheme val="minor"/>
      </rPr>
      <t>r</t>
    </r>
    <r>
      <rPr>
        <sz val="9"/>
        <color theme="1"/>
        <rFont val="Calibri"/>
        <family val="2"/>
        <scheme val="minor"/>
      </rPr>
      <t>/N</t>
    </r>
    <r>
      <rPr>
        <vertAlign val="subscript"/>
        <sz val="9"/>
        <color theme="1"/>
        <rFont val="Calibri"/>
        <family val="2"/>
        <scheme val="minor"/>
      </rPr>
      <t>c</t>
    </r>
  </si>
  <si>
    <r>
      <t>R</t>
    </r>
    <r>
      <rPr>
        <vertAlign val="subscript"/>
        <sz val="9"/>
        <color theme="1"/>
        <rFont val="Calibri"/>
        <family val="2"/>
        <scheme val="minor"/>
      </rPr>
      <t>r</t>
    </r>
    <r>
      <rPr>
        <sz val="9"/>
        <color theme="1"/>
        <rFont val="Calibri"/>
        <family val="2"/>
        <scheme val="minor"/>
      </rPr>
      <t xml:space="preserve"> = B/f</t>
    </r>
    <r>
      <rPr>
        <vertAlign val="subscript"/>
        <sz val="9"/>
        <color theme="1"/>
        <rFont val="Calibri"/>
        <family val="2"/>
        <scheme val="minor"/>
      </rPr>
      <t>r</t>
    </r>
  </si>
  <si>
    <r>
      <t>h</t>
    </r>
    <r>
      <rPr>
        <vertAlign val="subscript"/>
        <sz val="9"/>
        <color theme="1"/>
        <rFont val="Calibri"/>
        <family val="2"/>
        <scheme val="minor"/>
      </rPr>
      <t>m</t>
    </r>
    <r>
      <rPr>
        <sz val="9"/>
        <color theme="1"/>
        <rFont val="Calibri"/>
        <family val="2"/>
        <scheme val="minor"/>
      </rPr>
      <t xml:space="preserve"> = 0.5(h</t>
    </r>
    <r>
      <rPr>
        <vertAlign val="sub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+h</t>
    </r>
    <r>
      <rPr>
        <vertAlign val="sub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)</t>
    </r>
  </si>
  <si>
    <r>
      <t>Saturated Air Enthalpy at t</t>
    </r>
    <r>
      <rPr>
        <vertAlign val="subscript"/>
        <sz val="9"/>
        <color theme="1"/>
        <rFont val="Calibri"/>
        <family val="2"/>
        <scheme val="minor"/>
      </rPr>
      <t>s1</t>
    </r>
    <r>
      <rPr>
        <sz val="9"/>
        <color theme="1"/>
        <rFont val="Calibri"/>
        <family val="2"/>
        <scheme val="minor"/>
      </rPr>
      <t xml:space="preserve"> (From Air Enthalpy Tables with P</t>
    </r>
    <r>
      <rPr>
        <vertAlign val="subscript"/>
        <sz val="9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 xml:space="preserve"> and t</t>
    </r>
    <r>
      <rPr>
        <vertAlign val="subscript"/>
        <sz val="9"/>
        <color theme="1"/>
        <rFont val="Calibri"/>
        <family val="2"/>
        <scheme val="minor"/>
      </rPr>
      <t>s1</t>
    </r>
    <r>
      <rPr>
        <sz val="9"/>
        <color theme="1"/>
        <rFont val="Calibri"/>
        <family val="2"/>
        <scheme val="minor"/>
      </rPr>
      <t>)</t>
    </r>
  </si>
  <si>
    <r>
      <t>Saturated Air Enthalpy at t</t>
    </r>
    <r>
      <rPr>
        <vertAlign val="subscript"/>
        <sz val="9"/>
        <color theme="1"/>
        <rFont val="Calibri"/>
        <family val="2"/>
        <scheme val="minor"/>
      </rPr>
      <t>s2</t>
    </r>
    <r>
      <rPr>
        <sz val="9"/>
        <color theme="1"/>
        <rFont val="Calibri"/>
        <family val="2"/>
        <scheme val="minor"/>
      </rPr>
      <t xml:space="preserve"> (From Air Enthalpy Tables with P</t>
    </r>
    <r>
      <rPr>
        <vertAlign val="subscript"/>
        <sz val="9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 xml:space="preserve"> and t</t>
    </r>
    <r>
      <rPr>
        <vertAlign val="subscript"/>
        <sz val="9"/>
        <color theme="1"/>
        <rFont val="Calibri"/>
        <family val="2"/>
        <scheme val="minor"/>
      </rPr>
      <t>s1</t>
    </r>
    <r>
      <rPr>
        <sz val="9"/>
        <color theme="1"/>
        <rFont val="Calibri"/>
        <family val="2"/>
        <scheme val="minor"/>
      </rPr>
      <t>)</t>
    </r>
  </si>
  <si>
    <r>
      <rPr>
        <sz val="8"/>
        <color theme="1"/>
        <rFont val="Arial"/>
        <family val="2"/>
      </rPr>
      <t>°</t>
    </r>
    <r>
      <rPr>
        <sz val="8"/>
        <color theme="1"/>
        <rFont val="Calibri"/>
        <family val="2"/>
        <scheme val="minor"/>
      </rPr>
      <t>F</t>
    </r>
  </si>
  <si>
    <r>
      <t>Btu</t>
    </r>
    <r>
      <rPr>
        <sz val="8"/>
        <color rgb="FF00B050"/>
        <rFont val="Calibri"/>
        <family val="2"/>
        <scheme val="minor"/>
      </rPr>
      <t>/</t>
    </r>
    <r>
      <rPr>
        <sz val="8"/>
        <color theme="1"/>
        <rFont val="Calibri"/>
        <family val="2"/>
        <scheme val="minor"/>
      </rPr>
      <t>h</t>
    </r>
  </si>
  <si>
    <r>
      <t>h</t>
    </r>
    <r>
      <rPr>
        <sz val="8"/>
        <color theme="1"/>
        <rFont val="Calibri"/>
        <family val="2"/>
      </rPr>
      <t>·</t>
    </r>
    <r>
      <rPr>
        <sz val="8"/>
        <color theme="1"/>
        <rFont val="Calibri"/>
        <family val="2"/>
        <scheme val="minor"/>
      </rPr>
      <t>ft</t>
    </r>
    <r>
      <rPr>
        <vertAlign val="superscript"/>
        <sz val="8"/>
        <color theme="1"/>
        <rFont val="Calibri"/>
        <family val="2"/>
        <scheme val="minor"/>
      </rPr>
      <t>2</t>
    </r>
    <r>
      <rPr>
        <vertAlign val="superscript"/>
        <sz val="8"/>
        <color theme="1"/>
        <rFont val="Calibri"/>
        <family val="2"/>
      </rPr>
      <t>·°</t>
    </r>
    <r>
      <rPr>
        <sz val="8"/>
        <color theme="1"/>
        <rFont val="Calibri"/>
        <family val="2"/>
        <scheme val="minor"/>
      </rPr>
      <t>F/Btu</t>
    </r>
  </si>
  <si>
    <r>
      <t>ft</t>
    </r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>/lb</t>
    </r>
  </si>
  <si>
    <r>
      <rPr>
        <sz val="8"/>
        <rFont val="Arial"/>
        <family val="2"/>
      </rPr>
      <t>°</t>
    </r>
    <r>
      <rPr>
        <sz val="8"/>
        <rFont val="Calibri"/>
        <family val="2"/>
        <scheme val="minor"/>
      </rPr>
      <t>F</t>
    </r>
  </si>
  <si>
    <t>Btu/h</t>
  </si>
  <si>
    <t>in Hg abs</t>
  </si>
  <si>
    <r>
      <t>ft</t>
    </r>
    <r>
      <rPr>
        <vertAlign val="superscript"/>
        <sz val="8"/>
        <color theme="1"/>
        <rFont val="Calibri"/>
        <family val="2"/>
        <scheme val="minor"/>
      </rPr>
      <t>2</t>
    </r>
  </si>
  <si>
    <t>in</t>
  </si>
  <si>
    <t>ft</t>
  </si>
  <si>
    <r>
      <t>Btu/h</t>
    </r>
    <r>
      <rPr>
        <sz val="8"/>
        <color theme="1"/>
        <rFont val="Calibri"/>
        <family val="2"/>
      </rPr>
      <t>·</t>
    </r>
    <r>
      <rPr>
        <sz val="8"/>
        <color theme="1"/>
        <rFont val="Calibri"/>
        <family val="2"/>
        <scheme val="minor"/>
      </rPr>
      <t>ft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</rPr>
      <t>·°</t>
    </r>
    <r>
      <rPr>
        <sz val="8"/>
        <color theme="1"/>
        <rFont val="Calibri"/>
        <family val="2"/>
        <scheme val="minor"/>
      </rPr>
      <t>F</t>
    </r>
  </si>
  <si>
    <r>
      <t>h</t>
    </r>
    <r>
      <rPr>
        <sz val="8"/>
        <color theme="1"/>
        <rFont val="Calibri"/>
        <family val="2"/>
      </rPr>
      <t>·</t>
    </r>
    <r>
      <rPr>
        <sz val="8"/>
        <color theme="1"/>
        <rFont val="Calibri"/>
        <family val="2"/>
        <scheme val="minor"/>
      </rPr>
      <t>ft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</rPr>
      <t>·°</t>
    </r>
    <r>
      <rPr>
        <sz val="8"/>
        <color theme="1"/>
        <rFont val="Calibri"/>
        <family val="2"/>
        <scheme val="minor"/>
      </rPr>
      <t>F/Btu</t>
    </r>
  </si>
  <si>
    <r>
      <t>lb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/ in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</rPr>
      <t>·</t>
    </r>
    <r>
      <rPr>
        <sz val="8"/>
        <color theme="1"/>
        <rFont val="Calibri"/>
        <family val="2"/>
        <scheme val="minor"/>
      </rPr>
      <t>ft</t>
    </r>
    <r>
      <rPr>
        <vertAlign val="superscript"/>
        <sz val="8"/>
        <color theme="1"/>
        <rFont val="Calibri"/>
        <family val="2"/>
        <scheme val="minor"/>
      </rPr>
      <t>4</t>
    </r>
  </si>
  <si>
    <r>
      <t>lb</t>
    </r>
    <r>
      <rPr>
        <sz val="8"/>
        <color theme="1"/>
        <rFont val="Calibri"/>
        <family val="2"/>
      </rPr>
      <t>·</t>
    </r>
    <r>
      <rPr>
        <sz val="8"/>
        <color theme="1"/>
        <rFont val="Arial"/>
        <family val="2"/>
      </rPr>
      <t>°</t>
    </r>
    <r>
      <rPr>
        <sz val="8"/>
        <color theme="1"/>
        <rFont val="Calibri"/>
        <family val="2"/>
      </rPr>
      <t>F /Btu</t>
    </r>
  </si>
  <si>
    <r>
      <t>A</t>
    </r>
    <r>
      <rPr>
        <vertAlign val="subscript"/>
        <sz val="10"/>
        <rFont val="Calibri"/>
        <family val="2"/>
        <scheme val="minor"/>
      </rPr>
      <t>o</t>
    </r>
  </si>
  <si>
    <r>
      <t>D</t>
    </r>
    <r>
      <rPr>
        <vertAlign val="subscript"/>
        <sz val="10"/>
        <rFont val="Calibri"/>
        <family val="2"/>
        <scheme val="minor"/>
      </rPr>
      <t>i</t>
    </r>
  </si>
  <si>
    <r>
      <t>N</t>
    </r>
    <r>
      <rPr>
        <vertAlign val="subscript"/>
        <sz val="10"/>
        <rFont val="Calibri"/>
        <family val="2"/>
        <scheme val="minor"/>
      </rPr>
      <t>t</t>
    </r>
  </si>
  <si>
    <r>
      <t>L</t>
    </r>
    <r>
      <rPr>
        <vertAlign val="subscript"/>
        <sz val="10"/>
        <rFont val="Calibri"/>
        <family val="2"/>
        <scheme val="minor"/>
      </rPr>
      <t>t</t>
    </r>
  </si>
  <si>
    <r>
      <t>N</t>
    </r>
    <r>
      <rPr>
        <vertAlign val="subscript"/>
        <sz val="10"/>
        <rFont val="Calibri"/>
        <family val="2"/>
        <scheme val="minor"/>
      </rPr>
      <t>c</t>
    </r>
  </si>
  <si>
    <r>
      <t>A</t>
    </r>
    <r>
      <rPr>
        <vertAlign val="subscript"/>
        <sz val="10"/>
        <rFont val="Calibri"/>
        <family val="2"/>
        <scheme val="minor"/>
      </rPr>
      <t>ix</t>
    </r>
  </si>
  <si>
    <r>
      <t>L</t>
    </r>
    <r>
      <rPr>
        <vertAlign val="subscript"/>
        <sz val="10"/>
        <rFont val="Calibri"/>
        <family val="2"/>
        <scheme val="minor"/>
      </rPr>
      <t>s</t>
    </r>
  </si>
  <si>
    <r>
      <t>K</t>
    </r>
    <r>
      <rPr>
        <vertAlign val="subscript"/>
        <sz val="10"/>
        <rFont val="Calibri"/>
        <family val="2"/>
        <scheme val="minor"/>
      </rPr>
      <t>b</t>
    </r>
  </si>
  <si>
    <r>
      <t>L</t>
    </r>
    <r>
      <rPr>
        <vertAlign val="subscript"/>
        <sz val="10"/>
        <rFont val="Calibri"/>
        <family val="2"/>
        <scheme val="minor"/>
      </rPr>
      <t>e</t>
    </r>
  </si>
  <si>
    <r>
      <t>P</t>
    </r>
    <r>
      <rPr>
        <vertAlign val="subscript"/>
        <sz val="10"/>
        <rFont val="Calibri"/>
        <family val="2"/>
        <scheme val="minor"/>
      </rPr>
      <t>s</t>
    </r>
  </si>
  <si>
    <r>
      <t>t</t>
    </r>
    <r>
      <rPr>
        <vertAlign val="subscript"/>
        <sz val="10"/>
        <rFont val="Calibri"/>
        <family val="2"/>
        <scheme val="minor"/>
      </rPr>
      <t>1db</t>
    </r>
  </si>
  <si>
    <r>
      <t>t</t>
    </r>
    <r>
      <rPr>
        <vertAlign val="subscript"/>
        <sz val="10"/>
        <rFont val="Calibri"/>
        <family val="2"/>
        <scheme val="minor"/>
      </rPr>
      <t>1wb</t>
    </r>
  </si>
  <si>
    <r>
      <t>h</t>
    </r>
    <r>
      <rPr>
        <vertAlign val="subscript"/>
        <sz val="10"/>
        <rFont val="Calibri"/>
        <family val="2"/>
        <scheme val="minor"/>
      </rPr>
      <t>1</t>
    </r>
  </si>
  <si>
    <r>
      <t>t</t>
    </r>
    <r>
      <rPr>
        <vertAlign val="subscript"/>
        <sz val="10"/>
        <rFont val="Calibri"/>
        <family val="2"/>
        <scheme val="minor"/>
      </rPr>
      <t>2db</t>
    </r>
  </si>
  <si>
    <r>
      <t>h</t>
    </r>
    <r>
      <rPr>
        <vertAlign val="subscript"/>
        <sz val="10"/>
        <rFont val="Calibri"/>
        <family val="2"/>
        <scheme val="minor"/>
      </rPr>
      <t>2</t>
    </r>
  </si>
  <si>
    <r>
      <t>V</t>
    </r>
    <r>
      <rPr>
        <vertAlign val="subscript"/>
        <sz val="10"/>
        <rFont val="Calibri"/>
        <family val="2"/>
        <scheme val="minor"/>
      </rPr>
      <t>a</t>
    </r>
  </si>
  <si>
    <r>
      <t>P</t>
    </r>
    <r>
      <rPr>
        <vertAlign val="subscript"/>
        <sz val="10"/>
        <rFont val="Calibri"/>
        <family val="2"/>
        <scheme val="minor"/>
      </rPr>
      <t>rc2</t>
    </r>
  </si>
  <si>
    <r>
      <t>ΔP</t>
    </r>
    <r>
      <rPr>
        <vertAlign val="subscript"/>
        <sz val="10"/>
        <rFont val="Calibri"/>
        <family val="2"/>
        <scheme val="minor"/>
      </rPr>
      <t>rc</t>
    </r>
  </si>
  <si>
    <r>
      <t>t</t>
    </r>
    <r>
      <rPr>
        <vertAlign val="subscript"/>
        <sz val="10"/>
        <rFont val="Calibri"/>
        <family val="2"/>
        <scheme val="minor"/>
      </rPr>
      <t>r1</t>
    </r>
  </si>
  <si>
    <r>
      <t>t</t>
    </r>
    <r>
      <rPr>
        <vertAlign val="subscript"/>
        <sz val="10"/>
        <rFont val="Calibri"/>
        <family val="2"/>
        <scheme val="minor"/>
      </rPr>
      <t>rc2g</t>
    </r>
  </si>
  <si>
    <r>
      <t>t</t>
    </r>
    <r>
      <rPr>
        <vertAlign val="subscript"/>
        <sz val="10"/>
        <rFont val="Calibri"/>
        <family val="2"/>
        <scheme val="minor"/>
      </rPr>
      <t>rc2</t>
    </r>
  </si>
  <si>
    <r>
      <t>w</t>
    </r>
    <r>
      <rPr>
        <vertAlign val="subscript"/>
        <sz val="10"/>
        <rFont val="Calibri"/>
        <family val="2"/>
        <scheme val="minor"/>
      </rPr>
      <t>r</t>
    </r>
  </si>
  <si>
    <r>
      <t>q</t>
    </r>
    <r>
      <rPr>
        <vertAlign val="subscript"/>
        <sz val="10"/>
        <rFont val="Calibri"/>
        <family val="2"/>
        <scheme val="minor"/>
      </rPr>
      <t>s</t>
    </r>
  </si>
  <si>
    <r>
      <t>q</t>
    </r>
    <r>
      <rPr>
        <vertAlign val="subscript"/>
        <sz val="10"/>
        <rFont val="Calibri"/>
        <family val="2"/>
        <scheme val="minor"/>
      </rPr>
      <t>t</t>
    </r>
  </si>
  <si>
    <r>
      <t>q</t>
    </r>
    <r>
      <rPr>
        <vertAlign val="subscript"/>
        <sz val="10"/>
        <rFont val="Calibri"/>
        <family val="2"/>
        <scheme val="minor"/>
      </rPr>
      <t>s</t>
    </r>
    <r>
      <rPr>
        <sz val="10"/>
        <rFont val="Calibri"/>
        <family val="2"/>
        <scheme val="minor"/>
      </rPr>
      <t>/q</t>
    </r>
    <r>
      <rPr>
        <vertAlign val="subscript"/>
        <sz val="10"/>
        <rFont val="Calibri"/>
        <family val="2"/>
        <scheme val="minor"/>
      </rPr>
      <t>t</t>
    </r>
  </si>
  <si>
    <r>
      <t>v</t>
    </r>
    <r>
      <rPr>
        <vertAlign val="subscript"/>
        <sz val="10"/>
        <rFont val="Calibri"/>
        <family val="2"/>
        <scheme val="minor"/>
      </rPr>
      <t>rc2g</t>
    </r>
  </si>
  <si>
    <r>
      <t>R</t>
    </r>
    <r>
      <rPr>
        <vertAlign val="subscript"/>
        <sz val="10"/>
        <rFont val="Calibri"/>
        <family val="2"/>
        <scheme val="minor"/>
      </rPr>
      <t>aD</t>
    </r>
    <r>
      <rPr>
        <sz val="10"/>
        <rFont val="Calibri"/>
        <family val="2"/>
        <scheme val="minor"/>
      </rPr>
      <t xml:space="preserve"> + R</t>
    </r>
    <r>
      <rPr>
        <vertAlign val="subscript"/>
        <sz val="10"/>
        <rFont val="Calibri"/>
        <family val="2"/>
        <scheme val="minor"/>
      </rPr>
      <t>mD</t>
    </r>
  </si>
  <si>
    <r>
      <t>Δt</t>
    </r>
    <r>
      <rPr>
        <vertAlign val="subscript"/>
        <sz val="10"/>
        <rFont val="Calibri"/>
        <family val="2"/>
        <scheme val="minor"/>
      </rPr>
      <t>m</t>
    </r>
  </si>
  <si>
    <r>
      <t>R</t>
    </r>
    <r>
      <rPr>
        <vertAlign val="subscript"/>
        <sz val="10"/>
        <rFont val="Calibri"/>
        <family val="2"/>
        <scheme val="minor"/>
      </rPr>
      <t>r</t>
    </r>
  </si>
  <si>
    <r>
      <t>f</t>
    </r>
    <r>
      <rPr>
        <vertAlign val="subscript"/>
        <sz val="10"/>
        <rFont val="Calibri"/>
        <family val="2"/>
        <scheme val="minor"/>
      </rPr>
      <t>r</t>
    </r>
  </si>
  <si>
    <r>
      <t>q</t>
    </r>
    <r>
      <rPr>
        <vertAlign val="subscript"/>
        <sz val="10"/>
        <rFont val="Calibri"/>
        <family val="2"/>
        <scheme val="minor"/>
      </rPr>
      <t>t</t>
    </r>
    <r>
      <rPr>
        <sz val="10"/>
        <rFont val="Calibri"/>
        <family val="2"/>
        <scheme val="minor"/>
      </rPr>
      <t>/N</t>
    </r>
    <r>
      <rPr>
        <vertAlign val="subscript"/>
        <sz val="10"/>
        <rFont val="Calibri"/>
        <family val="2"/>
        <scheme val="minor"/>
      </rPr>
      <t>c</t>
    </r>
  </si>
  <si>
    <r>
      <t>w</t>
    </r>
    <r>
      <rPr>
        <vertAlign val="subscript"/>
        <sz val="10"/>
        <rFont val="Calibri"/>
        <family val="2"/>
        <scheme val="minor"/>
      </rPr>
      <t>r</t>
    </r>
    <r>
      <rPr>
        <sz val="10"/>
        <rFont val="Calibri"/>
        <family val="2"/>
        <scheme val="minor"/>
      </rPr>
      <t>/N</t>
    </r>
    <r>
      <rPr>
        <vertAlign val="subscript"/>
        <sz val="10"/>
        <rFont val="Calibri"/>
        <family val="2"/>
        <scheme val="minor"/>
      </rPr>
      <t>c</t>
    </r>
  </si>
  <si>
    <r>
      <t>R</t>
    </r>
    <r>
      <rPr>
        <vertAlign val="subscript"/>
        <sz val="10"/>
        <rFont val="Calibri"/>
        <family val="2"/>
        <scheme val="minor"/>
      </rPr>
      <t>aW</t>
    </r>
  </si>
  <si>
    <r>
      <t>R</t>
    </r>
    <r>
      <rPr>
        <vertAlign val="subscript"/>
        <sz val="10"/>
        <rFont val="Calibri"/>
        <family val="2"/>
        <scheme val="minor"/>
      </rPr>
      <t>mW</t>
    </r>
  </si>
  <si>
    <r>
      <t>h</t>
    </r>
    <r>
      <rPr>
        <vertAlign val="subscript"/>
        <sz val="10"/>
        <rFont val="Calibri"/>
        <family val="2"/>
        <scheme val="minor"/>
      </rPr>
      <t>m</t>
    </r>
  </si>
  <si>
    <r>
      <t>t</t>
    </r>
    <r>
      <rPr>
        <vertAlign val="subscript"/>
        <sz val="10"/>
        <rFont val="Calibri"/>
        <family val="2"/>
        <scheme val="minor"/>
      </rPr>
      <t>rm</t>
    </r>
  </si>
  <si>
    <r>
      <t>t</t>
    </r>
    <r>
      <rPr>
        <vertAlign val="subscript"/>
        <sz val="10"/>
        <rFont val="Calibri"/>
        <family val="2"/>
        <scheme val="minor"/>
      </rPr>
      <t>sm</t>
    </r>
  </si>
  <si>
    <r>
      <t>m"/c</t>
    </r>
    <r>
      <rPr>
        <vertAlign val="subscript"/>
        <sz val="10"/>
        <rFont val="Calibri"/>
        <family val="2"/>
        <scheme val="minor"/>
      </rPr>
      <t>p</t>
    </r>
  </si>
  <si>
    <r>
      <t>f</t>
    </r>
    <r>
      <rPr>
        <vertAlign val="subscript"/>
        <sz val="10"/>
        <rFont val="Calibri"/>
        <family val="2"/>
        <scheme val="minor"/>
      </rPr>
      <t>aW</t>
    </r>
  </si>
  <si>
    <r>
      <t>t</t>
    </r>
    <r>
      <rPr>
        <vertAlign val="subscript"/>
        <sz val="10"/>
        <rFont val="Calibri"/>
        <family val="2"/>
        <scheme val="minor"/>
      </rPr>
      <t>1dp</t>
    </r>
  </si>
  <si>
    <r>
      <t>t</t>
    </r>
    <r>
      <rPr>
        <vertAlign val="subscript"/>
        <sz val="10"/>
        <rFont val="Calibri"/>
        <family val="2"/>
        <scheme val="minor"/>
      </rPr>
      <t>s1</t>
    </r>
  </si>
  <si>
    <r>
      <t>h</t>
    </r>
    <r>
      <rPr>
        <vertAlign val="subscript"/>
        <sz val="10"/>
        <rFont val="Calibri"/>
        <family val="2"/>
        <scheme val="minor"/>
      </rPr>
      <t>s1</t>
    </r>
  </si>
  <si>
    <r>
      <t>t</t>
    </r>
    <r>
      <rPr>
        <vertAlign val="subscript"/>
        <sz val="10"/>
        <rFont val="Calibri"/>
        <family val="2"/>
        <scheme val="minor"/>
      </rPr>
      <t>s2</t>
    </r>
  </si>
  <si>
    <r>
      <t>h</t>
    </r>
    <r>
      <rPr>
        <vertAlign val="subscript"/>
        <sz val="10"/>
        <rFont val="Calibri"/>
        <family val="2"/>
        <scheme val="minor"/>
      </rPr>
      <t>s2</t>
    </r>
  </si>
  <si>
    <r>
      <t>Δh</t>
    </r>
    <r>
      <rPr>
        <vertAlign val="subscript"/>
        <sz val="10"/>
        <rFont val="Calibri"/>
        <family val="2"/>
        <scheme val="minor"/>
      </rPr>
      <t>m</t>
    </r>
  </si>
  <si>
    <r>
      <t>A</t>
    </r>
    <r>
      <rPr>
        <vertAlign val="subscript"/>
        <sz val="10"/>
        <rFont val="Calibri"/>
        <family val="2"/>
        <scheme val="minor"/>
      </rPr>
      <t>c</t>
    </r>
  </si>
  <si>
    <t>Temperature of Superheated Refrigerant Lvg Coil Circuits</t>
  </si>
  <si>
    <t>Test 1</t>
  </si>
  <si>
    <t>Test 2</t>
  </si>
  <si>
    <t>Test 3</t>
  </si>
  <si>
    <t>Test 4</t>
  </si>
  <si>
    <t>Numerical Input                              and Equations</t>
  </si>
  <si>
    <t>Saturated Liquid Refrigerant Temp Entering Coil Circuits</t>
  </si>
  <si>
    <t xml:space="preserve">Entering Air Dew Point Temperature   Note: Calculation of Dew Point Temp for Non-Standard Air Pressure  </t>
  </si>
  <si>
    <r>
      <t>Where: p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 xml:space="preserve"> = Air Pressure. p' = Saturation Vapor Press. at t</t>
    </r>
    <r>
      <rPr>
        <vertAlign val="subscript"/>
        <sz val="9"/>
        <rFont val="Calibri"/>
        <family val="2"/>
        <scheme val="minor"/>
      </rPr>
      <t>1wb</t>
    </r>
    <r>
      <rPr>
        <sz val="9"/>
        <rFont val="Calibri"/>
        <family val="2"/>
        <scheme val="minor"/>
      </rPr>
      <t xml:space="preserve"> from steam tables. P</t>
    </r>
    <r>
      <rPr>
        <vertAlign val="subscript"/>
        <sz val="9"/>
        <rFont val="Calibri"/>
        <family val="2"/>
        <scheme val="minor"/>
      </rPr>
      <t>v</t>
    </r>
    <r>
      <rPr>
        <sz val="9"/>
        <rFont val="Calibri"/>
        <family val="2"/>
        <scheme val="minor"/>
      </rPr>
      <t xml:space="preserve"> = Saturation Vapor Press. at Dew Point Temp.     Note: t1dp (Dew Point Temp) is Saturation Temp Corresponding to Saturation Vapor Pressure p</t>
    </r>
    <r>
      <rPr>
        <vertAlign val="subscript"/>
        <sz val="9"/>
        <rFont val="Calibri"/>
        <family val="2"/>
        <scheme val="minor"/>
      </rPr>
      <t>v</t>
    </r>
    <r>
      <rPr>
        <sz val="9"/>
        <rFont val="Calibri"/>
        <family val="2"/>
        <scheme val="minor"/>
      </rPr>
      <t xml:space="preserve"> from Steam Tables</t>
    </r>
  </si>
  <si>
    <r>
      <t>C = (R</t>
    </r>
    <r>
      <rPr>
        <vertAlign val="subscript"/>
        <sz val="9"/>
        <color theme="1"/>
        <rFont val="Calibri"/>
        <family val="2"/>
        <scheme val="minor"/>
      </rPr>
      <t>r</t>
    </r>
    <r>
      <rPr>
        <sz val="9"/>
        <color theme="1"/>
        <rFont val="Calibri"/>
        <family val="2"/>
        <scheme val="minor"/>
      </rPr>
      <t>+R</t>
    </r>
    <r>
      <rPr>
        <vertAlign val="subscript"/>
        <sz val="9"/>
        <color theme="1"/>
        <rFont val="Calibri"/>
        <family val="2"/>
        <scheme val="minor"/>
      </rPr>
      <t>mW</t>
    </r>
    <r>
      <rPr>
        <sz val="9"/>
        <color theme="1"/>
        <rFont val="Calibri"/>
        <family val="2"/>
        <scheme val="minor"/>
      </rPr>
      <t>)/(0.243*R</t>
    </r>
    <r>
      <rPr>
        <vertAlign val="subscript"/>
        <sz val="9"/>
        <color theme="1"/>
        <rFont val="Calibri"/>
        <family val="2"/>
        <scheme val="minor"/>
      </rPr>
      <t>aW</t>
    </r>
    <r>
      <rPr>
        <sz val="9"/>
        <color theme="1"/>
        <rFont val="Calibri"/>
        <family val="2"/>
        <scheme val="minor"/>
      </rPr>
      <t>)</t>
    </r>
  </si>
  <si>
    <r>
      <t>f</t>
    </r>
    <r>
      <rPr>
        <vertAlign val="subscript"/>
        <sz val="9"/>
        <rFont val="Calibri"/>
        <family val="2"/>
        <scheme val="minor"/>
      </rPr>
      <t>aW</t>
    </r>
    <r>
      <rPr>
        <sz val="9"/>
        <rFont val="Calibri"/>
        <family val="2"/>
        <scheme val="minor"/>
      </rPr>
      <t xml:space="preserve"> = (m"/c</t>
    </r>
    <r>
      <rPr>
        <vertAlign val="subscript"/>
        <sz val="9"/>
        <rFont val="Calibri"/>
        <family val="2"/>
        <scheme val="minor"/>
      </rPr>
      <t>p</t>
    </r>
    <r>
      <rPr>
        <sz val="9"/>
        <rFont val="Calibri"/>
        <family val="2"/>
        <scheme val="minor"/>
      </rPr>
      <t>)/R</t>
    </r>
    <r>
      <rPr>
        <vertAlign val="subscript"/>
        <sz val="9"/>
        <rFont val="Calibri"/>
        <family val="2"/>
        <scheme val="minor"/>
      </rPr>
      <t>aW</t>
    </r>
  </si>
  <si>
    <r>
      <t>R</t>
    </r>
    <r>
      <rPr>
        <vertAlign val="subscript"/>
        <sz val="9"/>
        <rFont val="Calibri"/>
        <family val="2"/>
        <scheme val="minor"/>
      </rPr>
      <t>r</t>
    </r>
    <r>
      <rPr>
        <sz val="9"/>
        <rFont val="Calibri"/>
        <family val="2"/>
        <scheme val="minor"/>
      </rPr>
      <t>/B = 1/f</t>
    </r>
    <r>
      <rPr>
        <vertAlign val="subscript"/>
        <sz val="9"/>
        <rFont val="Calibri"/>
        <family val="2"/>
        <scheme val="minor"/>
      </rPr>
      <t>r</t>
    </r>
  </si>
  <si>
    <r>
      <t>From Psychrometric Chart with P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>, t</t>
    </r>
    <r>
      <rPr>
        <vertAlign val="subscript"/>
        <sz val="9"/>
        <rFont val="Calibri"/>
        <family val="2"/>
        <scheme val="minor"/>
      </rPr>
      <t>1db</t>
    </r>
    <r>
      <rPr>
        <sz val="9"/>
        <rFont val="Calibri"/>
        <family val="2"/>
        <scheme val="minor"/>
      </rPr>
      <t>, and t</t>
    </r>
    <r>
      <rPr>
        <vertAlign val="subscript"/>
        <sz val="9"/>
        <rFont val="Calibri"/>
        <family val="2"/>
        <scheme val="minor"/>
      </rPr>
      <t>1wb</t>
    </r>
  </si>
  <si>
    <r>
      <t>p</t>
    </r>
    <r>
      <rPr>
        <vertAlign val="subscript"/>
        <sz val="9"/>
        <rFont val="Calibri"/>
        <family val="2"/>
        <scheme val="minor"/>
      </rPr>
      <t>v</t>
    </r>
    <r>
      <rPr>
        <sz val="9"/>
        <rFont val="Calibri"/>
        <family val="2"/>
        <scheme val="minor"/>
      </rPr>
      <t>, IP = p'-[((p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>-p')*(t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1wb</t>
    </r>
    <r>
      <rPr>
        <sz val="9"/>
        <rFont val="Calibri"/>
        <family val="2"/>
        <scheme val="minor"/>
      </rPr>
      <t>))/(2830-(1.44*t</t>
    </r>
    <r>
      <rPr>
        <vertAlign val="subscript"/>
        <sz val="9"/>
        <rFont val="Calibri"/>
        <family val="2"/>
        <scheme val="minor"/>
      </rPr>
      <t>1wb</t>
    </r>
    <r>
      <rPr>
        <sz val="9"/>
        <rFont val="Calibri"/>
        <family val="2"/>
        <scheme val="minor"/>
      </rPr>
      <t>))]</t>
    </r>
  </si>
  <si>
    <r>
      <rPr>
        <sz val="9"/>
        <rFont val="Calibri"/>
        <family val="2"/>
      </rPr>
      <t>(π/4)</t>
    </r>
    <r>
      <rPr>
        <sz val="9"/>
        <rFont val="Calibri"/>
        <family val="2"/>
        <scheme val="minor"/>
      </rPr>
      <t>*(D</t>
    </r>
    <r>
      <rPr>
        <vertAlign val="subscript"/>
        <sz val="9"/>
        <rFont val="Calibri"/>
        <family val="2"/>
        <scheme val="minor"/>
      </rPr>
      <t>i</t>
    </r>
    <r>
      <rPr>
        <sz val="9"/>
        <rFont val="Calibri"/>
        <family val="2"/>
        <scheme val="minor"/>
      </rPr>
      <t>/12)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*N</t>
    </r>
    <r>
      <rPr>
        <vertAlign val="subscript"/>
        <sz val="9"/>
        <rFont val="Calibri"/>
        <family val="2"/>
        <scheme val="minor"/>
      </rPr>
      <t>c</t>
    </r>
  </si>
  <si>
    <r>
      <t>1/12*[L</t>
    </r>
    <r>
      <rPr>
        <vertAlign val="subscript"/>
        <sz val="9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>*(N</t>
    </r>
    <r>
      <rPr>
        <vertAlign val="subscript"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>/N</t>
    </r>
    <r>
      <rPr>
        <vertAlign val="subscript"/>
        <sz val="9"/>
        <color theme="1"/>
        <rFont val="Calibri"/>
        <family val="2"/>
        <scheme val="minor"/>
      </rPr>
      <t>c</t>
    </r>
    <r>
      <rPr>
        <sz val="9"/>
        <color theme="1"/>
        <rFont val="Calibri"/>
        <family val="2"/>
        <scheme val="minor"/>
      </rPr>
      <t>)+  K</t>
    </r>
    <r>
      <rPr>
        <vertAlign val="subscript"/>
        <sz val="9"/>
        <color theme="1"/>
        <rFont val="Calibri"/>
        <family val="2"/>
        <scheme val="minor"/>
      </rPr>
      <t>b</t>
    </r>
    <r>
      <rPr>
        <sz val="9"/>
        <color theme="1"/>
        <rFont val="Calibri"/>
        <family val="2"/>
        <scheme val="minor"/>
      </rPr>
      <t>*(N</t>
    </r>
    <r>
      <rPr>
        <vertAlign val="subscript"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>/N</t>
    </r>
    <r>
      <rPr>
        <vertAlign val="subscript"/>
        <sz val="9"/>
        <color theme="1"/>
        <rFont val="Calibri"/>
        <family val="2"/>
        <scheme val="minor"/>
      </rPr>
      <t>c</t>
    </r>
    <r>
      <rPr>
        <sz val="9"/>
        <color theme="1"/>
        <rFont val="Calibri"/>
        <family val="2"/>
        <scheme val="minor"/>
      </rPr>
      <t>-1)]</t>
    </r>
  </si>
  <si>
    <r>
      <t>Δh</t>
    </r>
    <r>
      <rPr>
        <vertAlign val="subscript"/>
        <sz val="9"/>
        <rFont val="Calibri"/>
        <family val="2"/>
        <scheme val="minor"/>
      </rPr>
      <t>m</t>
    </r>
    <r>
      <rPr>
        <sz val="9"/>
        <rFont val="Calibri"/>
        <family val="2"/>
        <scheme val="minor"/>
      </rPr>
      <t>=((h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s1</t>
    </r>
    <r>
      <rPr>
        <sz val="9"/>
        <rFont val="Calibri"/>
        <family val="2"/>
        <scheme val="minor"/>
      </rPr>
      <t>)-(h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s2</t>
    </r>
    <r>
      <rPr>
        <sz val="9"/>
        <rFont val="Calibri"/>
        <family val="2"/>
        <scheme val="minor"/>
      </rPr>
      <t>)) /(ln((h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s1</t>
    </r>
    <r>
      <rPr>
        <sz val="9"/>
        <rFont val="Calibri"/>
        <family val="2"/>
        <scheme val="minor"/>
      </rPr>
      <t>)/(h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s2</t>
    </r>
    <r>
      <rPr>
        <sz val="9"/>
        <rFont val="Calibri"/>
        <family val="2"/>
        <scheme val="minor"/>
      </rPr>
      <t>)))</t>
    </r>
  </si>
  <si>
    <r>
      <t>A</t>
    </r>
    <r>
      <rPr>
        <vertAlign val="subscript"/>
        <sz val="9"/>
        <color theme="1"/>
        <rFont val="Calibri"/>
        <family val="2"/>
        <scheme val="minor"/>
      </rPr>
      <t>c</t>
    </r>
    <r>
      <rPr>
        <sz val="9"/>
        <color theme="1"/>
        <rFont val="Calibri"/>
        <family val="2"/>
        <scheme val="minor"/>
      </rPr>
      <t xml:space="preserve"> =(0.243*R</t>
    </r>
    <r>
      <rPr>
        <vertAlign val="subscript"/>
        <sz val="9"/>
        <color theme="1"/>
        <rFont val="Calibri"/>
        <family val="2"/>
        <scheme val="minor"/>
      </rPr>
      <t>aW</t>
    </r>
    <r>
      <rPr>
        <sz val="9"/>
        <color theme="1"/>
        <rFont val="Calibri"/>
        <family val="2"/>
        <scheme val="minor"/>
      </rPr>
      <t>*q</t>
    </r>
    <r>
      <rPr>
        <vertAlign val="subscript"/>
        <sz val="9"/>
        <color theme="1"/>
        <rFont val="Calibri"/>
        <family val="2"/>
        <scheme val="minor"/>
      </rPr>
      <t>r</t>
    </r>
    <r>
      <rPr>
        <sz val="9"/>
        <color theme="1"/>
        <rFont val="Calibri"/>
        <family val="2"/>
        <scheme val="minor"/>
      </rPr>
      <t>)/Δh</t>
    </r>
    <r>
      <rPr>
        <vertAlign val="subscript"/>
        <sz val="9"/>
        <color theme="1"/>
        <rFont val="Calibri"/>
        <family val="2"/>
        <scheme val="minor"/>
      </rPr>
      <t>m</t>
    </r>
  </si>
  <si>
    <t>LABORATORY TEST OBSERVATIONS AND CALCULATIONS OBTAINED FROM AHSRAE STD 33-2000, FORMS 33TD-2</t>
  </si>
  <si>
    <r>
      <t>Eq. = ΔP</t>
    </r>
    <r>
      <rPr>
        <vertAlign val="subscript"/>
        <sz val="9"/>
        <rFont val="Calibri"/>
        <family val="2"/>
        <scheme val="minor"/>
      </rPr>
      <t>rc</t>
    </r>
    <r>
      <rPr>
        <sz val="9"/>
        <rFont val="Calibri"/>
        <family val="2"/>
        <scheme val="minor"/>
      </rPr>
      <t>/L</t>
    </r>
    <r>
      <rPr>
        <vertAlign val="subscript"/>
        <sz val="9"/>
        <rFont val="Calibri"/>
        <family val="2"/>
        <scheme val="minor"/>
      </rPr>
      <t>e</t>
    </r>
    <r>
      <rPr>
        <sz val="9"/>
        <rFont val="Calibri"/>
        <family val="2"/>
        <scheme val="minor"/>
      </rPr>
      <t>v</t>
    </r>
    <r>
      <rPr>
        <vertAlign val="subscript"/>
        <sz val="9"/>
        <rFont val="Calibri"/>
        <family val="2"/>
        <scheme val="minor"/>
      </rPr>
      <t>rc2g</t>
    </r>
  </si>
  <si>
    <r>
      <t>R</t>
    </r>
    <r>
      <rPr>
        <vertAlign val="subscript"/>
        <sz val="9"/>
        <rFont val="Calibri"/>
        <family val="2"/>
        <scheme val="minor"/>
      </rPr>
      <t>r</t>
    </r>
    <r>
      <rPr>
        <sz val="9"/>
        <rFont val="Calibri"/>
        <family val="2"/>
        <scheme val="minor"/>
      </rPr>
      <t xml:space="preserve"> = R - (R</t>
    </r>
    <r>
      <rPr>
        <vertAlign val="subscript"/>
        <sz val="9"/>
        <rFont val="Calibri"/>
        <family val="2"/>
        <scheme val="minor"/>
      </rPr>
      <t>aD</t>
    </r>
    <r>
      <rPr>
        <sz val="9"/>
        <rFont val="Calibri"/>
        <family val="2"/>
        <scheme val="minor"/>
      </rPr>
      <t xml:space="preserve"> + R</t>
    </r>
    <r>
      <rPr>
        <vertAlign val="subscript"/>
        <sz val="9"/>
        <rFont val="Calibri"/>
        <family val="2"/>
        <scheme val="minor"/>
      </rPr>
      <t>mD</t>
    </r>
    <r>
      <rPr>
        <sz val="9"/>
        <rFont val="Calibri"/>
        <family val="2"/>
        <scheme val="minor"/>
      </rPr>
      <t>)</t>
    </r>
  </si>
  <si>
    <r>
      <t>Overall Logarithmic Mean Temperature Difference between Air and Refrigerant where t</t>
    </r>
    <r>
      <rPr>
        <vertAlign val="subscript"/>
        <sz val="9"/>
        <rFont val="Calibri"/>
        <family val="2"/>
        <scheme val="minor"/>
      </rPr>
      <t>r1</t>
    </r>
    <r>
      <rPr>
        <sz val="9"/>
        <rFont val="Calibri"/>
        <family val="2"/>
        <scheme val="minor"/>
      </rPr>
      <t xml:space="preserve"> &gt; t</t>
    </r>
    <r>
      <rPr>
        <vertAlign val="subscript"/>
        <sz val="9"/>
        <rFont val="Calibri"/>
        <family val="2"/>
        <scheme val="minor"/>
      </rPr>
      <t>rc2g</t>
    </r>
  </si>
  <si>
    <t>For Thermal Counterflow Coils</t>
  </si>
  <si>
    <t>For Thermal Parallel Flow Coils</t>
  </si>
  <si>
    <t>Choose Surface Condition</t>
  </si>
  <si>
    <r>
      <t>Approximate Coil Characteristic                                                                    *The approx value of C is used only to obtain the final value of R</t>
    </r>
    <r>
      <rPr>
        <vertAlign val="subscript"/>
        <sz val="9"/>
        <color theme="1"/>
        <rFont val="Calibri"/>
        <family val="2"/>
        <scheme val="minor"/>
      </rPr>
      <t>mW</t>
    </r>
  </si>
  <si>
    <r>
      <t>R</t>
    </r>
    <r>
      <rPr>
        <vertAlign val="subscript"/>
        <sz val="10"/>
        <rFont val="Calibri"/>
        <family val="2"/>
        <scheme val="minor"/>
      </rPr>
      <t>r</t>
    </r>
    <r>
      <rPr>
        <sz val="10"/>
        <rFont val="Calibri"/>
        <family val="2"/>
        <scheme val="minor"/>
      </rPr>
      <t>/B</t>
    </r>
  </si>
  <si>
    <t xml:space="preserve">(Assumed) Refrigerant-Side Film Heat Transfer Coefficient                        Note: Assume this value for trial and error solution. Suggest initial trial value of 300.                                            </t>
  </si>
  <si>
    <r>
      <t>t</t>
    </r>
    <r>
      <rPr>
        <vertAlign val="subscript"/>
        <sz val="9"/>
        <rFont val="Calibri"/>
        <family val="2"/>
        <scheme val="minor"/>
      </rPr>
      <t>rm</t>
    </r>
    <r>
      <rPr>
        <sz val="9"/>
        <rFont val="Calibri"/>
        <family val="2"/>
        <scheme val="minor"/>
      </rPr>
      <t xml:space="preserve"> = 0.5(t</t>
    </r>
    <r>
      <rPr>
        <vertAlign val="subscript"/>
        <sz val="9"/>
        <rFont val="Calibri"/>
        <family val="2"/>
        <scheme val="minor"/>
      </rPr>
      <t>rl</t>
    </r>
    <r>
      <rPr>
        <sz val="9"/>
        <rFont val="Calibri"/>
        <family val="2"/>
        <scheme val="minor"/>
      </rPr>
      <t>+t</t>
    </r>
    <r>
      <rPr>
        <vertAlign val="subscript"/>
        <sz val="9"/>
        <rFont val="Calibri"/>
        <family val="2"/>
        <scheme val="minor"/>
      </rPr>
      <t>rc2g</t>
    </r>
    <r>
      <rPr>
        <sz val="9"/>
        <rFont val="Calibri"/>
        <family val="2"/>
        <scheme val="minor"/>
      </rPr>
      <t>)</t>
    </r>
  </si>
  <si>
    <t>Choose</t>
  </si>
  <si>
    <t xml:space="preserve">Approx. Mean Surface Temperature.                                       </t>
  </si>
  <si>
    <r>
      <t>Determine t</t>
    </r>
    <r>
      <rPr>
        <vertAlign val="subscript"/>
        <sz val="9"/>
        <rFont val="Calibri"/>
        <family val="2"/>
        <scheme val="minor"/>
      </rPr>
      <t>s1</t>
    </r>
    <r>
      <rPr>
        <sz val="9"/>
        <rFont val="Calibri"/>
        <family val="2"/>
        <scheme val="minor"/>
      </rPr>
      <t xml:space="preserve"> by trial and error using equation: t</t>
    </r>
    <r>
      <rPr>
        <vertAlign val="subscript"/>
        <sz val="9"/>
        <rFont val="Calibri"/>
        <family val="2"/>
        <scheme val="minor"/>
      </rPr>
      <t>s1</t>
    </r>
    <r>
      <rPr>
        <sz val="9"/>
        <rFont val="Calibri"/>
        <family val="2"/>
        <scheme val="minor"/>
      </rPr>
      <t xml:space="preserve"> = t</t>
    </r>
    <r>
      <rPr>
        <vertAlign val="subscript"/>
        <sz val="9"/>
        <rFont val="Calibri"/>
        <family val="2"/>
        <scheme val="minor"/>
      </rPr>
      <t>rl</t>
    </r>
    <r>
      <rPr>
        <sz val="9"/>
        <rFont val="Calibri"/>
        <family val="2"/>
        <scheme val="minor"/>
      </rPr>
      <t xml:space="preserve"> + C(h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s1</t>
    </r>
    <r>
      <rPr>
        <sz val="9"/>
        <rFont val="Calibri"/>
        <family val="2"/>
        <scheme val="minor"/>
      </rPr>
      <t>).  Correct h</t>
    </r>
    <r>
      <rPr>
        <vertAlign val="subscript"/>
        <sz val="9"/>
        <rFont val="Calibri"/>
        <family val="2"/>
        <scheme val="minor"/>
      </rPr>
      <t>s1</t>
    </r>
    <r>
      <rPr>
        <sz val="9"/>
        <rFont val="Calibri"/>
        <family val="2"/>
        <scheme val="minor"/>
      </rPr>
      <t xml:space="preserve"> for P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>, and use h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, t</t>
    </r>
    <r>
      <rPr>
        <vertAlign val="subscript"/>
        <sz val="9"/>
        <rFont val="Calibri"/>
        <family val="2"/>
        <scheme val="minor"/>
      </rPr>
      <t>r1</t>
    </r>
    <r>
      <rPr>
        <sz val="9"/>
        <rFont val="Calibri"/>
        <family val="2"/>
        <scheme val="minor"/>
      </rPr>
      <t xml:space="preserve"> and C.        (For Thermal Parallel flow us t</t>
    </r>
    <r>
      <rPr>
        <vertAlign val="subscript"/>
        <sz val="9"/>
        <rFont val="Calibri"/>
        <family val="2"/>
        <scheme val="minor"/>
      </rPr>
      <t>rc2g</t>
    </r>
    <r>
      <rPr>
        <sz val="9"/>
        <rFont val="Calibri"/>
        <family val="2"/>
        <scheme val="minor"/>
      </rPr>
      <t xml:space="preserve"> in lieu of t</t>
    </r>
    <r>
      <rPr>
        <vertAlign val="subscript"/>
        <sz val="9"/>
        <rFont val="Calibri"/>
        <family val="2"/>
        <scheme val="minor"/>
      </rPr>
      <t>r1</t>
    </r>
    <r>
      <rPr>
        <sz val="9"/>
        <rFont val="Calibri"/>
        <family val="2"/>
        <scheme val="minor"/>
      </rPr>
      <t xml:space="preserve"> )                                                                                                                                                                                                                                       For fully-wetted coil, t</t>
    </r>
    <r>
      <rPr>
        <vertAlign val="subscript"/>
        <sz val="9"/>
        <rFont val="Calibri"/>
        <family val="2"/>
        <scheme val="minor"/>
      </rPr>
      <t>1dp</t>
    </r>
    <r>
      <rPr>
        <sz val="9"/>
        <rFont val="Calibri"/>
        <family val="2"/>
        <scheme val="minor"/>
      </rPr>
      <t xml:space="preserve"> </t>
    </r>
    <r>
      <rPr>
        <sz val="9"/>
        <rFont val="Arial"/>
        <family val="2"/>
      </rPr>
      <t>≥</t>
    </r>
    <r>
      <rPr>
        <sz val="9"/>
        <rFont val="Calibri"/>
        <family val="2"/>
        <scheme val="minor"/>
      </rPr>
      <t xml:space="preserve"> t</t>
    </r>
    <r>
      <rPr>
        <vertAlign val="subscript"/>
        <sz val="9"/>
        <rFont val="Calibri"/>
        <family val="2"/>
        <scheme val="minor"/>
      </rPr>
      <t>s1</t>
    </r>
    <r>
      <rPr>
        <sz val="9"/>
        <rFont val="Calibri"/>
        <family val="2"/>
        <scheme val="minor"/>
      </rPr>
      <t>.  If t</t>
    </r>
    <r>
      <rPr>
        <vertAlign val="subscript"/>
        <sz val="9"/>
        <rFont val="Calibri"/>
        <family val="2"/>
        <scheme val="minor"/>
      </rPr>
      <t>1dp</t>
    </r>
    <r>
      <rPr>
        <sz val="9"/>
        <rFont val="Calibri"/>
        <family val="2"/>
        <scheme val="minor"/>
      </rPr>
      <t xml:space="preserve"> &lt; t</t>
    </r>
    <r>
      <rPr>
        <vertAlign val="subscript"/>
        <sz val="9"/>
        <rFont val="Calibri"/>
        <family val="2"/>
        <scheme val="minor"/>
      </rPr>
      <t>s1</t>
    </r>
    <r>
      <rPr>
        <sz val="9"/>
        <rFont val="Calibri"/>
        <family val="2"/>
        <scheme val="minor"/>
      </rPr>
      <t>, coil is partially wet and calculation procedures may be determined from Form 410-6.</t>
    </r>
  </si>
  <si>
    <r>
      <t>Determine t</t>
    </r>
    <r>
      <rPr>
        <vertAlign val="subscript"/>
        <sz val="9"/>
        <rFont val="Calibri"/>
        <family val="2"/>
        <scheme val="minor"/>
      </rPr>
      <t>s2</t>
    </r>
    <r>
      <rPr>
        <sz val="9"/>
        <rFont val="Calibri"/>
        <family val="2"/>
        <scheme val="minor"/>
      </rPr>
      <t xml:space="preserve"> by trial and error using equation: t</t>
    </r>
    <r>
      <rPr>
        <vertAlign val="subscript"/>
        <sz val="9"/>
        <rFont val="Calibri"/>
        <family val="2"/>
        <scheme val="minor"/>
      </rPr>
      <t>s2</t>
    </r>
    <r>
      <rPr>
        <sz val="9"/>
        <rFont val="Calibri"/>
        <family val="2"/>
        <scheme val="minor"/>
      </rPr>
      <t xml:space="preserve"> = t</t>
    </r>
    <r>
      <rPr>
        <vertAlign val="subscript"/>
        <sz val="9"/>
        <rFont val="Calibri"/>
        <family val="2"/>
        <scheme val="minor"/>
      </rPr>
      <t>rc2g</t>
    </r>
    <r>
      <rPr>
        <sz val="9"/>
        <rFont val="Calibri"/>
        <family val="2"/>
        <scheme val="minor"/>
      </rPr>
      <t xml:space="preserve"> + C(h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s2</t>
    </r>
    <r>
      <rPr>
        <sz val="9"/>
        <rFont val="Calibri"/>
        <family val="2"/>
        <scheme val="minor"/>
      </rPr>
      <t>).  Correct h</t>
    </r>
    <r>
      <rPr>
        <vertAlign val="subscript"/>
        <sz val="9"/>
        <rFont val="Calibri"/>
        <family val="2"/>
        <scheme val="minor"/>
      </rPr>
      <t>s2</t>
    </r>
    <r>
      <rPr>
        <sz val="9"/>
        <rFont val="Calibri"/>
        <family val="2"/>
        <scheme val="minor"/>
      </rPr>
      <t xml:space="preserve"> for P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>, and use h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, t</t>
    </r>
    <r>
      <rPr>
        <vertAlign val="subscript"/>
        <sz val="9"/>
        <rFont val="Calibri"/>
        <family val="2"/>
        <scheme val="minor"/>
      </rPr>
      <t>w1</t>
    </r>
    <r>
      <rPr>
        <sz val="9"/>
        <rFont val="Calibri"/>
        <family val="2"/>
        <scheme val="minor"/>
      </rPr>
      <t xml:space="preserve"> and C.   (For Thermal Parallel Flow use tr1 in lieu of trc2g)</t>
    </r>
  </si>
  <si>
    <r>
      <t>Assume other values for f</t>
    </r>
    <r>
      <rPr>
        <vertAlign val="subscript"/>
        <sz val="9"/>
        <color theme="1"/>
        <rFont val="Calibri"/>
        <family val="2"/>
        <scheme val="minor"/>
      </rPr>
      <t>r</t>
    </r>
    <r>
      <rPr>
        <sz val="9"/>
        <color theme="1"/>
        <rFont val="Calibri"/>
        <family val="2"/>
        <scheme val="minor"/>
      </rPr>
      <t xml:space="preserve"> and repeat procedure through A</t>
    </r>
    <r>
      <rPr>
        <vertAlign val="subscript"/>
        <sz val="9"/>
        <color theme="1"/>
        <rFont val="Calibri"/>
        <family val="2"/>
        <scheme val="minor"/>
      </rPr>
      <t>c</t>
    </r>
    <r>
      <rPr>
        <sz val="9"/>
        <color theme="1"/>
        <rFont val="Calibri"/>
        <family val="2"/>
        <scheme val="minor"/>
      </rPr>
      <t>.  Plot values of f</t>
    </r>
    <r>
      <rPr>
        <vertAlign val="subscript"/>
        <sz val="9"/>
        <color theme="1"/>
        <rFont val="Calibri"/>
        <family val="2"/>
        <scheme val="minor"/>
      </rPr>
      <t>r</t>
    </r>
    <r>
      <rPr>
        <sz val="9"/>
        <color theme="1"/>
        <rFont val="Calibri"/>
        <family val="2"/>
        <scheme val="minor"/>
      </rPr>
      <t xml:space="preserve"> vs A</t>
    </r>
    <r>
      <rPr>
        <vertAlign val="subscript"/>
        <sz val="9"/>
        <color theme="1"/>
        <rFont val="Calibri"/>
        <family val="2"/>
        <scheme val="minor"/>
      </rPr>
      <t xml:space="preserve">c </t>
    </r>
    <r>
      <rPr>
        <sz val="9"/>
        <color theme="1"/>
        <rFont val="Calibri"/>
        <family val="2"/>
        <scheme val="minor"/>
      </rPr>
      <t>as shown in Fig. F410-4.1.  Two or more points shall be plotted so that A</t>
    </r>
    <r>
      <rPr>
        <vertAlign val="subscript"/>
        <sz val="9"/>
        <color theme="1"/>
        <rFont val="Calibri"/>
        <family val="2"/>
        <scheme val="minor"/>
      </rPr>
      <t>o</t>
    </r>
    <r>
      <rPr>
        <sz val="9"/>
        <color theme="1"/>
        <rFont val="Calibri"/>
        <family val="2"/>
        <scheme val="minor"/>
      </rPr>
      <t xml:space="preserve"> lies between calculated values of A</t>
    </r>
    <r>
      <rPr>
        <vertAlign val="subscript"/>
        <sz val="9"/>
        <color theme="1"/>
        <rFont val="Calibri"/>
        <family val="2"/>
        <scheme val="minor"/>
      </rPr>
      <t>c.</t>
    </r>
    <r>
      <rPr>
        <sz val="9"/>
        <color theme="1"/>
        <rFont val="Calibri"/>
        <family val="2"/>
        <scheme val="minor"/>
      </rPr>
      <t xml:space="preserve"> </t>
    </r>
  </si>
  <si>
    <r>
      <t>The point on the curve (Fig. F410-4.1) as plotted in the previous step, where Ac = Ao determines the value of f</t>
    </r>
    <r>
      <rPr>
        <vertAlign val="subscript"/>
        <sz val="9"/>
        <color theme="1"/>
        <rFont val="Calibri"/>
        <family val="2"/>
        <scheme val="minor"/>
      </rPr>
      <t>r</t>
    </r>
    <r>
      <rPr>
        <sz val="9"/>
        <color theme="1"/>
        <rFont val="Calibri"/>
        <family val="2"/>
        <scheme val="minor"/>
      </rPr>
      <t xml:space="preserve"> corresponding to the circuit loading q</t>
    </r>
    <r>
      <rPr>
        <vertAlign val="subscript"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>/N</t>
    </r>
    <r>
      <rPr>
        <vertAlign val="subscript"/>
        <sz val="9"/>
        <color theme="1"/>
        <rFont val="Calibri"/>
        <family val="2"/>
        <scheme val="minor"/>
      </rPr>
      <t>c</t>
    </r>
    <r>
      <rPr>
        <sz val="9"/>
        <color theme="1"/>
        <rFont val="Calibri"/>
        <family val="2"/>
        <scheme val="minor"/>
      </rPr>
      <t>.</t>
    </r>
  </si>
  <si>
    <r>
      <t>Plot R</t>
    </r>
    <r>
      <rPr>
        <vertAlign val="subscript"/>
        <sz val="9"/>
        <rFont val="Calibri"/>
        <family val="2"/>
        <scheme val="minor"/>
      </rPr>
      <t>r</t>
    </r>
    <r>
      <rPr>
        <sz val="9"/>
        <rFont val="Calibri"/>
        <family val="2"/>
        <scheme val="minor"/>
      </rPr>
      <t>/B vs q</t>
    </r>
    <r>
      <rPr>
        <vertAlign val="subscript"/>
        <sz val="9"/>
        <rFont val="Calibri"/>
        <family val="2"/>
        <scheme val="minor"/>
      </rPr>
      <t>t</t>
    </r>
    <r>
      <rPr>
        <sz val="9"/>
        <rFont val="Calibri"/>
        <family val="2"/>
        <scheme val="minor"/>
      </rPr>
      <t>/N</t>
    </r>
    <r>
      <rPr>
        <vertAlign val="subscript"/>
        <sz val="9"/>
        <rFont val="Calibri"/>
        <family val="2"/>
        <scheme val="minor"/>
      </rPr>
      <t>c</t>
    </r>
    <r>
      <rPr>
        <sz val="9"/>
        <rFont val="Calibri"/>
        <family val="2"/>
        <scheme val="minor"/>
      </rPr>
      <t xml:space="preserve"> on logarithmic coordinates as shown in Fig. 18.</t>
    </r>
  </si>
  <si>
    <r>
      <t>Plot ΔP</t>
    </r>
    <r>
      <rPr>
        <vertAlign val="subscript"/>
        <sz val="9"/>
        <rFont val="Calibri"/>
        <family val="2"/>
        <scheme val="minor"/>
      </rPr>
      <t>rc</t>
    </r>
    <r>
      <rPr>
        <sz val="9"/>
        <rFont val="Calibri"/>
        <family val="2"/>
        <scheme val="minor"/>
      </rPr>
      <t>/L</t>
    </r>
    <r>
      <rPr>
        <vertAlign val="subscript"/>
        <sz val="9"/>
        <rFont val="Calibri"/>
        <family val="2"/>
        <scheme val="minor"/>
      </rPr>
      <t>e</t>
    </r>
    <r>
      <rPr>
        <sz val="9"/>
        <rFont val="Calibri"/>
        <family val="2"/>
        <scheme val="minor"/>
      </rPr>
      <t>V</t>
    </r>
    <r>
      <rPr>
        <vertAlign val="subscript"/>
        <sz val="9"/>
        <rFont val="Calibri"/>
        <family val="2"/>
        <scheme val="minor"/>
      </rPr>
      <t>rc2g</t>
    </r>
    <r>
      <rPr>
        <sz val="9"/>
        <rFont val="Calibri"/>
        <family val="2"/>
        <scheme val="minor"/>
      </rPr>
      <t xml:space="preserve"> vs w</t>
    </r>
    <r>
      <rPr>
        <vertAlign val="subscript"/>
        <sz val="9"/>
        <rFont val="Calibri"/>
        <family val="2"/>
        <scheme val="minor"/>
      </rPr>
      <t>r</t>
    </r>
    <r>
      <rPr>
        <sz val="9"/>
        <rFont val="Calibri"/>
        <family val="2"/>
        <scheme val="minor"/>
      </rPr>
      <t>/N</t>
    </r>
    <r>
      <rPr>
        <vertAlign val="subscript"/>
        <sz val="9"/>
        <rFont val="Calibri"/>
        <family val="2"/>
        <scheme val="minor"/>
      </rPr>
      <t>c</t>
    </r>
    <r>
      <rPr>
        <sz val="9"/>
        <rFont val="Calibri"/>
        <family val="2"/>
        <scheme val="minor"/>
      </rPr>
      <t xml:space="preserve"> on logarithmic coordinates as shown in Fig. 18.                                                                                     This curve is used for application ratings of volatile refrigerant coils.</t>
    </r>
  </si>
  <si>
    <r>
      <t>Air Film Thermal Resistance for Wet Surface (From Fig. 18 with V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>)</t>
    </r>
  </si>
  <si>
    <r>
      <t>Approx. Total Metal Thermal Resistance (Wetted Surface)      From Fig. 14   with f</t>
    </r>
    <r>
      <rPr>
        <vertAlign val="subscript"/>
        <sz val="9"/>
        <color theme="1"/>
        <rFont val="Calibri"/>
        <family val="2"/>
        <scheme val="minor"/>
      </rPr>
      <t>aW</t>
    </r>
    <r>
      <rPr>
        <sz val="9"/>
        <color theme="1"/>
        <rFont val="Calibri"/>
        <family val="2"/>
        <scheme val="minor"/>
      </rPr>
      <t xml:space="preserve"> = 1/R</t>
    </r>
    <r>
      <rPr>
        <vertAlign val="subscript"/>
        <sz val="9"/>
        <color theme="1"/>
        <rFont val="Calibri"/>
        <family val="2"/>
        <scheme val="minor"/>
      </rPr>
      <t>aW</t>
    </r>
    <r>
      <rPr>
        <sz val="9"/>
        <color theme="1"/>
        <rFont val="Calibri"/>
        <family val="2"/>
        <scheme val="minor"/>
      </rPr>
      <t>)</t>
    </r>
  </si>
  <si>
    <t>Approx. Air-Side Heat Transfer Multiplier for Wet Surface Coils from Equation 6</t>
  </si>
  <si>
    <r>
      <t>Total Metal Thermal Resistance of Fin and Tube for Wet Surface (From Fig. 14 with f</t>
    </r>
    <r>
      <rPr>
        <vertAlign val="subscript"/>
        <sz val="9"/>
        <color theme="1"/>
        <rFont val="Calibri"/>
        <family val="2"/>
        <scheme val="minor"/>
      </rPr>
      <t>aW</t>
    </r>
    <r>
      <rPr>
        <sz val="9"/>
        <color theme="1"/>
        <rFont val="Calibri"/>
        <family val="2"/>
        <scheme val="minor"/>
      </rPr>
      <t>)</t>
    </r>
  </si>
  <si>
    <r>
      <t>Plot</t>
    </r>
    <r>
      <rPr>
        <vertAlign val="superscript"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R</t>
    </r>
    <r>
      <rPr>
        <vertAlign val="subscript"/>
        <sz val="9"/>
        <rFont val="Calibri"/>
        <family val="2"/>
        <scheme val="minor"/>
      </rPr>
      <t>r</t>
    </r>
    <r>
      <rPr>
        <sz val="9"/>
        <rFont val="Calibri"/>
        <family val="2"/>
        <scheme val="minor"/>
      </rPr>
      <t>/B</t>
    </r>
    <r>
      <rPr>
        <vertAlign val="superscript"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vs q</t>
    </r>
    <r>
      <rPr>
        <vertAlign val="subscript"/>
        <sz val="9"/>
        <rFont val="Calibri"/>
        <family val="2"/>
        <scheme val="minor"/>
      </rPr>
      <t>t</t>
    </r>
    <r>
      <rPr>
        <sz val="9"/>
        <rFont val="Calibri"/>
        <family val="2"/>
        <scheme val="minor"/>
      </rPr>
      <t>/N</t>
    </r>
    <r>
      <rPr>
        <vertAlign val="subscript"/>
        <sz val="9"/>
        <rFont val="Calibri"/>
        <family val="2"/>
        <scheme val="minor"/>
      </rPr>
      <t>c</t>
    </r>
    <r>
      <rPr>
        <sz val="9"/>
        <rFont val="Calibri"/>
        <family val="2"/>
        <scheme val="minor"/>
      </rPr>
      <t xml:space="preserve"> on logarithmic coordinates as shown in Fig. 18.                                                                       This curve is used to obtain application ratings.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</si>
</sst>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.00000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9"/>
      <color theme="1"/>
      <name val="Arial"/>
      <family val="2"/>
    </font>
    <font>
      <vertAlign val="subscript"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</font>
    <font>
      <sz val="8"/>
      <color rgb="FF00B050"/>
      <name val="Calibri"/>
      <family val="2"/>
      <scheme val="minor"/>
    </font>
    <font>
      <sz val="9"/>
      <color theme="1"/>
      <name val="Calibri"/>
      <family val="2"/>
    </font>
    <font>
      <vertAlign val="superscript"/>
      <sz val="8"/>
      <color theme="1"/>
      <name val="Calibri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sz val="9"/>
      <name val="Calibri"/>
      <family val="2"/>
      <scheme val="minor"/>
    </font>
    <font>
      <vertAlign val="subscript"/>
      <sz val="9"/>
      <name val="Calibri"/>
      <family val="2"/>
      <scheme val="minor"/>
    </font>
    <font>
      <sz val="9"/>
      <name val="Arial"/>
      <family val="2"/>
    </font>
    <font>
      <vertAlign val="superscript"/>
      <sz val="9"/>
      <name val="Calibri"/>
      <family val="2"/>
      <scheme val="minor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/>
    <xf numFmtId="0" fontId="5" fillId="0" borderId="11" xfId="0" applyFon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/>
    </xf>
    <xf numFmtId="0" fontId="3" fillId="0" borderId="7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3" fillId="3" borderId="7" xfId="0" applyFont="1" applyFill="1" applyBorder="1" applyAlignment="1">
      <alignment vertical="center" wrapText="1"/>
    </xf>
    <xf numFmtId="0" fontId="18" fillId="3" borderId="11" xfId="0" applyFont="1" applyFill="1" applyBorder="1" applyAlignment="1">
      <alignment vertical="center" wrapText="1"/>
    </xf>
    <xf numFmtId="0" fontId="0" fillId="0" borderId="10" xfId="0" applyBorder="1"/>
    <xf numFmtId="0" fontId="3" fillId="3" borderId="7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/>
    </xf>
    <xf numFmtId="166" fontId="5" fillId="0" borderId="7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165" fontId="5" fillId="2" borderId="4" xfId="0" applyNumberFormat="1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1" fontId="5" fillId="2" borderId="8" xfId="0" applyNumberFormat="1" applyFont="1" applyFill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2" borderId="8" xfId="0" applyNumberFormat="1" applyFont="1" applyFill="1" applyBorder="1" applyAlignment="1">
      <alignment horizontal="center" vertical="center"/>
    </xf>
    <xf numFmtId="167" fontId="5" fillId="2" borderId="8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7" fontId="5" fillId="0" borderId="10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167" fontId="5" fillId="3" borderId="8" xfId="0" applyNumberFormat="1" applyFont="1" applyFill="1" applyBorder="1" applyAlignment="1">
      <alignment horizontal="center" vertical="center"/>
    </xf>
    <xf numFmtId="2" fontId="5" fillId="4" borderId="8" xfId="0" applyNumberFormat="1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7" fontId="5" fillId="0" borderId="8" xfId="0" applyNumberFormat="1" applyFont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7" fontId="5" fillId="2" borderId="7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 wrapText="1"/>
    </xf>
    <xf numFmtId="166" fontId="5" fillId="0" borderId="8" xfId="0" applyNumberFormat="1" applyFont="1" applyBorder="1" applyAlignment="1">
      <alignment horizontal="center" vertical="center" wrapText="1"/>
    </xf>
    <xf numFmtId="167" fontId="5" fillId="0" borderId="8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2" fontId="5" fillId="4" borderId="7" xfId="0" applyNumberFormat="1" applyFont="1" applyFill="1" applyBorder="1" applyAlignment="1">
      <alignment horizontal="center" vertical="center"/>
    </xf>
    <xf numFmtId="167" fontId="5" fillId="3" borderId="7" xfId="0" applyNumberFormat="1" applyFont="1" applyFill="1" applyBorder="1" applyAlignment="1">
      <alignment horizontal="center" vertical="center"/>
    </xf>
    <xf numFmtId="167" fontId="5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167" fontId="5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left" vertical="center"/>
    </xf>
    <xf numFmtId="0" fontId="0" fillId="0" borderId="7" xfId="0" applyBorder="1"/>
    <xf numFmtId="0" fontId="5" fillId="0" borderId="11" xfId="0" applyFont="1" applyBorder="1" applyAlignment="1">
      <alignment horizontal="center" textRotation="90" wrapText="1"/>
    </xf>
    <xf numFmtId="0" fontId="5" fillId="0" borderId="12" xfId="0" applyFont="1" applyBorder="1" applyAlignment="1">
      <alignment horizontal="center" textRotation="90" wrapText="1"/>
    </xf>
    <xf numFmtId="0" fontId="5" fillId="0" borderId="13" xfId="0" applyFont="1" applyBorder="1" applyAlignment="1">
      <alignment horizontal="center" textRotation="90" wrapText="1"/>
    </xf>
    <xf numFmtId="0" fontId="4" fillId="0" borderId="7" xfId="0" applyFont="1" applyBorder="1" applyAlignment="1">
      <alignment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3" xfId="0" applyFont="1" applyBorder="1"/>
    <xf numFmtId="0" fontId="3" fillId="0" borderId="7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/>
    </xf>
    <xf numFmtId="0" fontId="18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18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vertical="center" textRotation="90" wrapText="1"/>
    </xf>
    <xf numFmtId="0" fontId="3" fillId="0" borderId="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4" fillId="4" borderId="8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69</xdr:row>
      <xdr:rowOff>133350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972425" y="2024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12</xdr:col>
      <xdr:colOff>247650</xdr:colOff>
      <xdr:row>38</xdr:row>
      <xdr:rowOff>295275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839075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266816</xdr:colOff>
      <xdr:row>17</xdr:row>
      <xdr:rowOff>107365</xdr:rowOff>
    </xdr:from>
    <xdr:ext cx="264560" cy="18473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 rot="4526858">
          <a:off x="8660155" y="382030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16</xdr:col>
      <xdr:colOff>76200</xdr:colOff>
      <xdr:row>67</xdr:row>
      <xdr:rowOff>790575</xdr:rowOff>
    </xdr:from>
    <xdr:to>
      <xdr:col>25</xdr:col>
      <xdr:colOff>389800</xdr:colOff>
      <xdr:row>74</xdr:row>
      <xdr:rowOff>371152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75BD55-4F51-1CB0-28F9-FAAA19711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25025" y="20554950"/>
          <a:ext cx="5800000" cy="2580952"/>
        </a:xfrm>
        <a:prstGeom prst="rect">
          <a:avLst/>
        </a:prstGeom>
      </xdr:spPr>
    </xdr:pic>
    <xdr:clientData/>
  </xdr:twoCellAnchor>
  <xdr:twoCellAnchor>
    <xdr:from>
      <xdr:col>19</xdr:col>
      <xdr:colOff>352426</xdr:colOff>
      <xdr:row>74</xdr:row>
      <xdr:rowOff>371475</xdr:rowOff>
    </xdr:from>
    <xdr:to>
      <xdr:col>21</xdr:col>
      <xdr:colOff>257176</xdr:colOff>
      <xdr:row>74</xdr:row>
      <xdr:rowOff>657225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342E4C5-5F74-F5CB-6499-91C17671F549}"/>
            </a:ext>
          </a:extLst>
        </xdr:cNvPr>
        <xdr:cNvSpPr txBox="1"/>
      </xdr:nvSpPr>
      <xdr:spPr>
        <a:xfrm>
          <a:off x="11830051" y="23136225"/>
          <a:ext cx="112395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Figure F410-4.1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5"/>
  <sheetViews>
    <sheetView tabSelected="1" zoomScaleNormal="100" workbookViewId="0">
      <selection activeCell="F79" sqref="F79:J79"/>
    </sheetView>
  </sheetViews>
  <sheetFormatPr defaultRowHeight="15" x14ac:dyDescent="0.25"/>
  <cols>
    <col min="1" max="1" width="5.7109375" style="19" customWidth="1"/>
    <col min="2" max="2" width="6.42578125" style="19" customWidth="1"/>
    <col min="3" max="3" width="5.7109375" style="11" customWidth="1"/>
    <col min="4" max="4" width="4.7109375" style="12" customWidth="1"/>
    <col min="5" max="5" width="5.7109375" style="20" customWidth="1"/>
    <col min="6" max="7" width="13.7109375" customWidth="1"/>
    <col min="8" max="8" width="7.7109375" customWidth="1"/>
    <col min="9" max="9" width="9.85546875" customWidth="1"/>
    <col min="10" max="10" width="26.7109375" customWidth="1"/>
    <col min="11" max="11" width="8.140625" style="7" customWidth="1"/>
    <col min="12" max="15" width="6.85546875" style="30" customWidth="1"/>
  </cols>
  <sheetData>
    <row r="1" spans="1:15" ht="17.25" customHeight="1" x14ac:dyDescent="0.25">
      <c r="A1" s="115" t="s">
        <v>63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</row>
    <row r="2" spans="1:15" ht="17.25" customHeight="1" x14ac:dyDescent="0.25">
      <c r="A2" s="118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6" customHeight="1" x14ac:dyDescent="0.25">
      <c r="A3" s="31"/>
      <c r="B3" s="32"/>
      <c r="H3" s="1"/>
      <c r="I3" s="1"/>
      <c r="J3" s="1"/>
      <c r="O3" s="33"/>
    </row>
    <row r="4" spans="1:15" ht="17.25" customHeight="1" x14ac:dyDescent="0.25">
      <c r="A4" s="146" t="s">
        <v>0</v>
      </c>
      <c r="B4" s="147"/>
      <c r="C4" s="147"/>
      <c r="D4" s="147"/>
      <c r="E4" s="147"/>
      <c r="F4" s="147"/>
      <c r="G4" s="147"/>
      <c r="H4" s="1"/>
      <c r="I4" s="147" t="s">
        <v>1</v>
      </c>
      <c r="J4" s="147"/>
      <c r="K4" s="147"/>
      <c r="L4" s="147"/>
      <c r="O4" s="33"/>
    </row>
    <row r="5" spans="1:15" ht="6" customHeight="1" x14ac:dyDescent="0.25">
      <c r="A5" s="31"/>
      <c r="B5" s="32"/>
      <c r="H5" s="1"/>
      <c r="I5" s="1"/>
      <c r="J5" s="1"/>
      <c r="O5" s="33"/>
    </row>
    <row r="6" spans="1:15" ht="17.25" customHeight="1" x14ac:dyDescent="0.25">
      <c r="A6" s="140" t="s">
        <v>11</v>
      </c>
      <c r="B6" s="141"/>
      <c r="C6" s="148" t="s">
        <v>2</v>
      </c>
      <c r="D6" s="148"/>
      <c r="E6" s="148"/>
      <c r="F6" s="149"/>
      <c r="G6" s="149"/>
      <c r="H6" s="121" t="s">
        <v>3</v>
      </c>
      <c r="I6" s="122"/>
      <c r="J6" s="122"/>
      <c r="K6" s="122"/>
      <c r="L6" s="122"/>
      <c r="M6" s="122"/>
      <c r="N6" s="122"/>
      <c r="O6" s="123"/>
    </row>
    <row r="7" spans="1:15" ht="17.25" customHeight="1" x14ac:dyDescent="0.25">
      <c r="A7" s="142"/>
      <c r="B7" s="143"/>
      <c r="C7" s="201" t="s">
        <v>4</v>
      </c>
      <c r="D7" s="202"/>
      <c r="E7" s="202"/>
      <c r="F7" s="202"/>
      <c r="G7" s="202"/>
      <c r="H7" s="202"/>
      <c r="I7" s="202"/>
      <c r="J7" s="202"/>
      <c r="K7" s="202"/>
      <c r="L7" s="203" t="s">
        <v>164</v>
      </c>
      <c r="M7" s="204"/>
      <c r="N7" s="205"/>
      <c r="O7" s="73"/>
    </row>
    <row r="8" spans="1:15" ht="17.25" customHeight="1" x14ac:dyDescent="0.25">
      <c r="A8" s="144"/>
      <c r="B8" s="145"/>
      <c r="C8" s="124" t="s">
        <v>5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6"/>
    </row>
    <row r="9" spans="1:15" ht="22.5" customHeight="1" x14ac:dyDescent="0.25">
      <c r="A9" s="138" t="s">
        <v>31</v>
      </c>
      <c r="B9" s="138" t="s">
        <v>32</v>
      </c>
      <c r="C9" s="153" t="s">
        <v>6</v>
      </c>
      <c r="D9" s="216" t="s">
        <v>7</v>
      </c>
      <c r="E9" s="215" t="s">
        <v>8</v>
      </c>
      <c r="F9" s="106" t="s">
        <v>9</v>
      </c>
      <c r="G9" s="107"/>
      <c r="H9" s="107"/>
      <c r="I9" s="206"/>
      <c r="J9" s="137" t="s">
        <v>10</v>
      </c>
      <c r="K9" s="150" t="s">
        <v>59</v>
      </c>
      <c r="L9" s="106" t="s">
        <v>145</v>
      </c>
      <c r="M9" s="107"/>
      <c r="N9" s="107"/>
      <c r="O9" s="108"/>
    </row>
    <row r="10" spans="1:15" ht="22.5" customHeight="1" x14ac:dyDescent="0.25">
      <c r="A10" s="138"/>
      <c r="B10" s="138"/>
      <c r="C10" s="153"/>
      <c r="D10" s="216"/>
      <c r="E10" s="215"/>
      <c r="F10" s="109"/>
      <c r="G10" s="110"/>
      <c r="H10" s="110"/>
      <c r="I10" s="207"/>
      <c r="J10" s="137"/>
      <c r="K10" s="151"/>
      <c r="L10" s="109"/>
      <c r="M10" s="110"/>
      <c r="N10" s="110"/>
      <c r="O10" s="111"/>
    </row>
    <row r="11" spans="1:15" ht="22.5" customHeight="1" x14ac:dyDescent="0.25">
      <c r="A11" s="139"/>
      <c r="B11" s="139"/>
      <c r="C11" s="153"/>
      <c r="D11" s="216"/>
      <c r="E11" s="215"/>
      <c r="F11" s="112"/>
      <c r="G11" s="113"/>
      <c r="H11" s="113"/>
      <c r="I11" s="208"/>
      <c r="J11" s="137"/>
      <c r="K11" s="152"/>
      <c r="L11" s="112"/>
      <c r="M11" s="113"/>
      <c r="N11" s="113"/>
      <c r="O11" s="114"/>
    </row>
    <row r="12" spans="1:15" ht="18.75" customHeight="1" x14ac:dyDescent="0.25">
      <c r="A12" s="13">
        <v>1</v>
      </c>
      <c r="B12" s="13">
        <v>1</v>
      </c>
      <c r="C12" s="136" t="s">
        <v>60</v>
      </c>
      <c r="D12" s="13">
        <v>1</v>
      </c>
      <c r="E12" s="21" t="s">
        <v>94</v>
      </c>
      <c r="F12" s="169" t="s">
        <v>20</v>
      </c>
      <c r="G12" s="169"/>
      <c r="H12" s="169"/>
      <c r="I12" s="169"/>
      <c r="J12" s="57"/>
      <c r="K12" s="8" t="s">
        <v>87</v>
      </c>
      <c r="L12" s="62"/>
      <c r="M12" s="127"/>
      <c r="N12" s="128"/>
      <c r="O12" s="129"/>
    </row>
    <row r="13" spans="1:15" ht="18.75" customHeight="1" x14ac:dyDescent="0.25">
      <c r="A13" s="13">
        <v>2</v>
      </c>
      <c r="B13" s="13">
        <v>2</v>
      </c>
      <c r="C13" s="136"/>
      <c r="D13" s="13">
        <v>2</v>
      </c>
      <c r="E13" s="21" t="s">
        <v>95</v>
      </c>
      <c r="F13" s="169" t="s">
        <v>12</v>
      </c>
      <c r="G13" s="169"/>
      <c r="H13" s="169"/>
      <c r="I13" s="189"/>
      <c r="J13" s="57"/>
      <c r="K13" s="8" t="s">
        <v>88</v>
      </c>
      <c r="L13" s="63"/>
      <c r="M13" s="130"/>
      <c r="N13" s="131"/>
      <c r="O13" s="132"/>
    </row>
    <row r="14" spans="1:15" ht="18.75" customHeight="1" x14ac:dyDescent="0.25">
      <c r="A14" s="13">
        <v>3</v>
      </c>
      <c r="B14" s="13">
        <v>3</v>
      </c>
      <c r="C14" s="136"/>
      <c r="D14" s="13">
        <v>3</v>
      </c>
      <c r="E14" s="21" t="s">
        <v>96</v>
      </c>
      <c r="F14" s="169" t="s">
        <v>14</v>
      </c>
      <c r="G14" s="169"/>
      <c r="H14" s="169"/>
      <c r="I14" s="189"/>
      <c r="J14" s="57"/>
      <c r="K14" s="9" t="s">
        <v>58</v>
      </c>
      <c r="L14" s="84"/>
      <c r="M14" s="130"/>
      <c r="N14" s="131"/>
      <c r="O14" s="132"/>
    </row>
    <row r="15" spans="1:15" ht="18.75" customHeight="1" x14ac:dyDescent="0.25">
      <c r="A15" s="13">
        <v>4</v>
      </c>
      <c r="B15" s="13">
        <v>4</v>
      </c>
      <c r="C15" s="136"/>
      <c r="D15" s="13">
        <v>4</v>
      </c>
      <c r="E15" s="21" t="s">
        <v>97</v>
      </c>
      <c r="F15" s="169" t="s">
        <v>33</v>
      </c>
      <c r="G15" s="169"/>
      <c r="H15" s="169"/>
      <c r="I15" s="189"/>
      <c r="J15" s="57"/>
      <c r="K15" s="8" t="s">
        <v>88</v>
      </c>
      <c r="L15" s="29"/>
      <c r="M15" s="130"/>
      <c r="N15" s="131"/>
      <c r="O15" s="132"/>
    </row>
    <row r="16" spans="1:15" ht="18.75" customHeight="1" x14ac:dyDescent="0.25">
      <c r="A16" s="13">
        <v>5</v>
      </c>
      <c r="B16" s="13">
        <v>5</v>
      </c>
      <c r="C16" s="136"/>
      <c r="D16" s="13">
        <v>5</v>
      </c>
      <c r="E16" s="21" t="s">
        <v>21</v>
      </c>
      <c r="F16" s="169" t="s">
        <v>22</v>
      </c>
      <c r="G16" s="169"/>
      <c r="H16" s="169"/>
      <c r="I16" s="169"/>
      <c r="J16" s="57"/>
      <c r="K16" s="9" t="s">
        <v>58</v>
      </c>
      <c r="L16" s="82"/>
      <c r="M16" s="130"/>
      <c r="N16" s="131"/>
      <c r="O16" s="132"/>
    </row>
    <row r="17" spans="1:15" ht="18.75" customHeight="1" x14ac:dyDescent="0.25">
      <c r="A17" s="13">
        <v>6</v>
      </c>
      <c r="B17" s="13">
        <v>6</v>
      </c>
      <c r="C17" s="136"/>
      <c r="D17" s="13">
        <v>6</v>
      </c>
      <c r="E17" s="21" t="s">
        <v>98</v>
      </c>
      <c r="F17" s="169" t="s">
        <v>13</v>
      </c>
      <c r="G17" s="169"/>
      <c r="H17" s="169"/>
      <c r="I17" s="189"/>
      <c r="J17" s="57"/>
      <c r="K17" s="9" t="s">
        <v>58</v>
      </c>
      <c r="L17" s="29"/>
      <c r="M17" s="130"/>
      <c r="N17" s="131"/>
      <c r="O17" s="132"/>
    </row>
    <row r="18" spans="1:15" ht="18.75" customHeight="1" x14ac:dyDescent="0.25">
      <c r="A18" s="15">
        <v>7</v>
      </c>
      <c r="B18" s="15">
        <v>7</v>
      </c>
      <c r="C18" s="136"/>
      <c r="D18" s="15">
        <v>7</v>
      </c>
      <c r="E18" s="22" t="s">
        <v>99</v>
      </c>
      <c r="F18" s="188" t="s">
        <v>15</v>
      </c>
      <c r="G18" s="188"/>
      <c r="H18" s="188"/>
      <c r="I18" s="188"/>
      <c r="J18" s="47" t="s">
        <v>154</v>
      </c>
      <c r="K18" s="8" t="s">
        <v>87</v>
      </c>
      <c r="L18" s="64">
        <f xml:space="preserve"> (PI())/4*((L13/12)^2)*L17</f>
        <v>0</v>
      </c>
      <c r="M18" s="130"/>
      <c r="N18" s="131"/>
      <c r="O18" s="132"/>
    </row>
    <row r="19" spans="1:15" x14ac:dyDescent="0.25">
      <c r="A19" s="13">
        <v>8</v>
      </c>
      <c r="B19" s="13">
        <v>8</v>
      </c>
      <c r="C19" s="136"/>
      <c r="D19" s="13">
        <v>8</v>
      </c>
      <c r="E19" s="21" t="s">
        <v>100</v>
      </c>
      <c r="F19" s="169" t="s">
        <v>16</v>
      </c>
      <c r="G19" s="169"/>
      <c r="H19" s="169"/>
      <c r="I19" s="189"/>
      <c r="J19" s="57"/>
      <c r="K19" s="8" t="s">
        <v>88</v>
      </c>
      <c r="L19" s="29"/>
      <c r="M19" s="130"/>
      <c r="N19" s="131"/>
      <c r="O19" s="132"/>
    </row>
    <row r="20" spans="1:15" x14ac:dyDescent="0.25">
      <c r="A20" s="13">
        <v>9</v>
      </c>
      <c r="B20" s="13">
        <v>9</v>
      </c>
      <c r="C20" s="136"/>
      <c r="D20" s="13">
        <v>9</v>
      </c>
      <c r="E20" s="21" t="s">
        <v>101</v>
      </c>
      <c r="F20" s="169" t="s">
        <v>17</v>
      </c>
      <c r="G20" s="169"/>
      <c r="H20" s="169"/>
      <c r="I20" s="189"/>
      <c r="J20" s="57"/>
      <c r="K20" s="8" t="s">
        <v>88</v>
      </c>
      <c r="L20" s="29"/>
      <c r="M20" s="130"/>
      <c r="N20" s="131"/>
      <c r="O20" s="132"/>
    </row>
    <row r="21" spans="1:15" x14ac:dyDescent="0.25">
      <c r="A21" s="13">
        <v>10</v>
      </c>
      <c r="B21" s="13">
        <v>10</v>
      </c>
      <c r="C21" s="136"/>
      <c r="D21" s="13">
        <v>10</v>
      </c>
      <c r="E21" s="22" t="s">
        <v>102</v>
      </c>
      <c r="F21" s="188" t="s">
        <v>18</v>
      </c>
      <c r="G21" s="188"/>
      <c r="H21" s="188"/>
      <c r="I21" s="188"/>
      <c r="J21" s="49" t="s">
        <v>155</v>
      </c>
      <c r="K21" s="8" t="s">
        <v>89</v>
      </c>
      <c r="L21" s="65">
        <f>IF(L17=0,0, 1/12*((L19*(L14/L17))+(L20*((L14/L17)-1))))</f>
        <v>0</v>
      </c>
      <c r="M21" s="133"/>
      <c r="N21" s="134"/>
      <c r="O21" s="135"/>
    </row>
    <row r="22" spans="1:15" x14ac:dyDescent="0.25">
      <c r="A22" s="13"/>
      <c r="B22" s="13"/>
      <c r="C22" s="54"/>
      <c r="D22" s="13"/>
      <c r="E22" s="22"/>
      <c r="F22" s="103"/>
      <c r="G22" s="104"/>
      <c r="H22" s="104"/>
      <c r="I22" s="105"/>
      <c r="J22" s="49"/>
      <c r="K22" s="8"/>
      <c r="L22" s="34" t="s">
        <v>141</v>
      </c>
      <c r="M22" s="34" t="s">
        <v>142</v>
      </c>
      <c r="N22" s="34" t="s">
        <v>143</v>
      </c>
      <c r="O22" s="34" t="s">
        <v>144</v>
      </c>
    </row>
    <row r="23" spans="1:15" x14ac:dyDescent="0.25">
      <c r="A23" s="13">
        <v>11</v>
      </c>
      <c r="B23" s="13">
        <v>11</v>
      </c>
      <c r="C23" s="171" t="s">
        <v>158</v>
      </c>
      <c r="D23" s="13">
        <v>11</v>
      </c>
      <c r="E23" s="21" t="s">
        <v>103</v>
      </c>
      <c r="F23" s="169" t="s">
        <v>23</v>
      </c>
      <c r="G23" s="169"/>
      <c r="H23" s="169"/>
      <c r="I23" s="169"/>
      <c r="J23" s="57"/>
      <c r="K23" s="2" t="s">
        <v>86</v>
      </c>
      <c r="L23" s="66"/>
      <c r="M23" s="66"/>
      <c r="N23" s="66"/>
      <c r="O23" s="63"/>
    </row>
    <row r="24" spans="1:15" x14ac:dyDescent="0.25">
      <c r="A24" s="60">
        <v>12</v>
      </c>
      <c r="B24" s="60">
        <v>12</v>
      </c>
      <c r="C24" s="171"/>
      <c r="D24" s="60">
        <v>12</v>
      </c>
      <c r="E24" s="21" t="s">
        <v>104</v>
      </c>
      <c r="F24" s="169" t="s">
        <v>24</v>
      </c>
      <c r="G24" s="169"/>
      <c r="H24" s="169"/>
      <c r="I24" s="169"/>
      <c r="J24" s="57"/>
      <c r="K24" s="8" t="s">
        <v>80</v>
      </c>
      <c r="L24" s="67"/>
      <c r="M24" s="67"/>
      <c r="N24" s="67"/>
      <c r="O24" s="82"/>
    </row>
    <row r="25" spans="1:15" x14ac:dyDescent="0.25">
      <c r="A25" s="60">
        <v>13</v>
      </c>
      <c r="B25" s="60">
        <v>13</v>
      </c>
      <c r="C25" s="171"/>
      <c r="D25" s="60">
        <v>13</v>
      </c>
      <c r="E25" s="21" t="s">
        <v>105</v>
      </c>
      <c r="F25" s="169" t="s">
        <v>25</v>
      </c>
      <c r="G25" s="169"/>
      <c r="H25" s="169"/>
      <c r="I25" s="169"/>
      <c r="J25" s="57"/>
      <c r="K25" s="8" t="s">
        <v>80</v>
      </c>
      <c r="L25" s="67"/>
      <c r="M25" s="67"/>
      <c r="N25" s="67"/>
      <c r="O25" s="82"/>
    </row>
    <row r="26" spans="1:15" x14ac:dyDescent="0.25">
      <c r="A26" s="60"/>
      <c r="B26" s="60">
        <v>14</v>
      </c>
      <c r="C26" s="171"/>
      <c r="D26" s="60">
        <v>14</v>
      </c>
      <c r="E26" s="21" t="s">
        <v>106</v>
      </c>
      <c r="F26" s="169" t="s">
        <v>26</v>
      </c>
      <c r="G26" s="169"/>
      <c r="H26" s="169"/>
      <c r="I26" s="169"/>
      <c r="J26" s="57"/>
      <c r="K26" s="8" t="s">
        <v>27</v>
      </c>
      <c r="L26" s="67"/>
      <c r="M26" s="67"/>
      <c r="N26" s="67"/>
      <c r="O26" s="82"/>
    </row>
    <row r="27" spans="1:15" x14ac:dyDescent="0.25">
      <c r="A27" s="60">
        <v>14</v>
      </c>
      <c r="B27" s="60">
        <v>15</v>
      </c>
      <c r="C27" s="171"/>
      <c r="D27" s="60">
        <v>15</v>
      </c>
      <c r="E27" s="21" t="s">
        <v>107</v>
      </c>
      <c r="F27" s="169" t="s">
        <v>28</v>
      </c>
      <c r="G27" s="169"/>
      <c r="H27" s="169"/>
      <c r="I27" s="169"/>
      <c r="J27" s="57"/>
      <c r="K27" s="8" t="s">
        <v>80</v>
      </c>
      <c r="L27" s="67"/>
      <c r="M27" s="67"/>
      <c r="N27" s="67"/>
      <c r="O27" s="82"/>
    </row>
    <row r="28" spans="1:15" x14ac:dyDescent="0.25">
      <c r="A28" s="60"/>
      <c r="B28" s="60">
        <v>16</v>
      </c>
      <c r="C28" s="171"/>
      <c r="D28" s="60">
        <v>16</v>
      </c>
      <c r="E28" s="21" t="s">
        <v>108</v>
      </c>
      <c r="F28" s="169" t="s">
        <v>29</v>
      </c>
      <c r="G28" s="169"/>
      <c r="H28" s="169"/>
      <c r="I28" s="169"/>
      <c r="J28" s="57"/>
      <c r="K28" s="8" t="s">
        <v>27</v>
      </c>
      <c r="L28" s="67"/>
      <c r="M28" s="67"/>
      <c r="N28" s="67"/>
      <c r="O28" s="82"/>
    </row>
    <row r="29" spans="1:15" x14ac:dyDescent="0.25">
      <c r="A29" s="60">
        <v>15</v>
      </c>
      <c r="B29" s="60">
        <v>17</v>
      </c>
      <c r="C29" s="171"/>
      <c r="D29" s="60">
        <v>17</v>
      </c>
      <c r="E29" s="21" t="s">
        <v>109</v>
      </c>
      <c r="F29" s="169" t="s">
        <v>34</v>
      </c>
      <c r="G29" s="169"/>
      <c r="H29" s="169"/>
      <c r="I29" s="169"/>
      <c r="J29" s="57"/>
      <c r="K29" s="8" t="s">
        <v>35</v>
      </c>
      <c r="L29" s="68"/>
      <c r="M29" s="68"/>
      <c r="N29" s="68"/>
      <c r="O29" s="83"/>
    </row>
    <row r="30" spans="1:15" x14ac:dyDescent="0.25">
      <c r="A30" s="60">
        <v>16</v>
      </c>
      <c r="B30" s="60">
        <v>18</v>
      </c>
      <c r="C30" s="171"/>
      <c r="D30" s="60">
        <v>18</v>
      </c>
      <c r="E30" s="21" t="s">
        <v>110</v>
      </c>
      <c r="F30" s="169" t="s">
        <v>37</v>
      </c>
      <c r="G30" s="169"/>
      <c r="H30" s="169"/>
      <c r="I30" s="169"/>
      <c r="J30" s="57"/>
      <c r="K30" s="8" t="s">
        <v>38</v>
      </c>
      <c r="L30" s="67"/>
      <c r="M30" s="67"/>
      <c r="N30" s="67"/>
      <c r="O30" s="82"/>
    </row>
    <row r="31" spans="1:15" x14ac:dyDescent="0.25">
      <c r="A31" s="60">
        <v>17</v>
      </c>
      <c r="B31" s="60">
        <v>19</v>
      </c>
      <c r="C31" s="171"/>
      <c r="D31" s="60">
        <v>19</v>
      </c>
      <c r="E31" s="21" t="s">
        <v>111</v>
      </c>
      <c r="F31" s="169" t="s">
        <v>36</v>
      </c>
      <c r="G31" s="169"/>
      <c r="H31" s="169"/>
      <c r="I31" s="169"/>
      <c r="J31" s="57"/>
      <c r="K31" s="8" t="s">
        <v>19</v>
      </c>
      <c r="L31" s="67"/>
      <c r="M31" s="67"/>
      <c r="N31" s="67"/>
      <c r="O31" s="82"/>
    </row>
    <row r="32" spans="1:15" x14ac:dyDescent="0.25">
      <c r="A32" s="60">
        <v>18</v>
      </c>
      <c r="B32" s="60">
        <v>20</v>
      </c>
      <c r="C32" s="171"/>
      <c r="D32" s="60">
        <v>20</v>
      </c>
      <c r="E32" s="21" t="s">
        <v>112</v>
      </c>
      <c r="F32" s="169" t="s">
        <v>146</v>
      </c>
      <c r="G32" s="169"/>
      <c r="H32" s="169"/>
      <c r="I32" s="169"/>
      <c r="J32" s="57"/>
      <c r="K32" s="8" t="s">
        <v>80</v>
      </c>
      <c r="L32" s="67"/>
      <c r="M32" s="67"/>
      <c r="N32" s="67"/>
      <c r="O32" s="82"/>
    </row>
    <row r="33" spans="1:15" s="19" customFormat="1" ht="24" customHeight="1" x14ac:dyDescent="0.25">
      <c r="A33" s="60">
        <v>19</v>
      </c>
      <c r="B33" s="60">
        <v>21</v>
      </c>
      <c r="C33" s="171"/>
      <c r="D33" s="60">
        <v>21</v>
      </c>
      <c r="E33" s="21" t="s">
        <v>113</v>
      </c>
      <c r="F33" s="169" t="s">
        <v>39</v>
      </c>
      <c r="G33" s="169"/>
      <c r="H33" s="169"/>
      <c r="I33" s="169"/>
      <c r="J33" s="57"/>
      <c r="K33" s="27" t="s">
        <v>84</v>
      </c>
      <c r="L33" s="67"/>
      <c r="M33" s="67"/>
      <c r="N33" s="67"/>
      <c r="O33" s="82"/>
    </row>
    <row r="34" spans="1:15" s="12" customFormat="1" ht="18" customHeight="1" x14ac:dyDescent="0.25">
      <c r="A34" s="60">
        <v>20</v>
      </c>
      <c r="B34" s="60">
        <v>22</v>
      </c>
      <c r="C34" s="171"/>
      <c r="D34" s="60">
        <v>22</v>
      </c>
      <c r="E34" s="21" t="s">
        <v>114</v>
      </c>
      <c r="F34" s="173" t="s">
        <v>140</v>
      </c>
      <c r="G34" s="174"/>
      <c r="H34" s="174"/>
      <c r="I34" s="175"/>
      <c r="J34" s="28"/>
      <c r="K34" s="27" t="s">
        <v>84</v>
      </c>
      <c r="L34" s="67"/>
      <c r="M34" s="67"/>
      <c r="N34" s="67"/>
      <c r="O34" s="82"/>
    </row>
    <row r="35" spans="1:15" x14ac:dyDescent="0.25">
      <c r="A35" s="60">
        <v>21</v>
      </c>
      <c r="B35" s="60">
        <v>23</v>
      </c>
      <c r="C35" s="171"/>
      <c r="D35" s="60">
        <v>23</v>
      </c>
      <c r="E35" s="21" t="s">
        <v>115</v>
      </c>
      <c r="F35" s="169" t="s">
        <v>40</v>
      </c>
      <c r="G35" s="169"/>
      <c r="H35" s="169"/>
      <c r="I35" s="169"/>
      <c r="J35" s="57"/>
      <c r="K35" s="10" t="s">
        <v>65</v>
      </c>
      <c r="L35" s="68"/>
      <c r="M35" s="68"/>
      <c r="N35" s="68"/>
      <c r="O35" s="83"/>
    </row>
    <row r="36" spans="1:15" x14ac:dyDescent="0.25">
      <c r="A36" s="60">
        <v>22</v>
      </c>
      <c r="B36" s="60">
        <v>24</v>
      </c>
      <c r="C36" s="171"/>
      <c r="D36" s="60">
        <v>24</v>
      </c>
      <c r="E36" s="21" t="s">
        <v>116</v>
      </c>
      <c r="F36" s="169" t="s">
        <v>30</v>
      </c>
      <c r="G36" s="169"/>
      <c r="H36" s="169"/>
      <c r="I36" s="169"/>
      <c r="J36" s="57"/>
      <c r="K36" s="10" t="s">
        <v>85</v>
      </c>
      <c r="L36" s="69"/>
      <c r="M36" s="69"/>
      <c r="N36" s="69"/>
      <c r="O36" s="84"/>
    </row>
    <row r="37" spans="1:15" x14ac:dyDescent="0.25">
      <c r="A37" s="60">
        <v>23</v>
      </c>
      <c r="B37" s="60">
        <v>25</v>
      </c>
      <c r="C37" s="171"/>
      <c r="D37" s="60">
        <v>25</v>
      </c>
      <c r="E37" s="21" t="s">
        <v>117</v>
      </c>
      <c r="F37" s="169" t="s">
        <v>41</v>
      </c>
      <c r="G37" s="169"/>
      <c r="H37" s="169"/>
      <c r="I37" s="169"/>
      <c r="J37" s="57"/>
      <c r="K37" s="10" t="s">
        <v>85</v>
      </c>
      <c r="L37" s="69"/>
      <c r="M37" s="69"/>
      <c r="N37" s="69"/>
      <c r="O37" s="84"/>
    </row>
    <row r="38" spans="1:15" ht="39.950000000000003" customHeight="1" x14ac:dyDescent="0.25">
      <c r="A38" s="60">
        <v>24</v>
      </c>
      <c r="B38" s="60">
        <v>26</v>
      </c>
      <c r="C38" s="136" t="s">
        <v>61</v>
      </c>
      <c r="D38" s="60">
        <v>26</v>
      </c>
      <c r="E38" s="21" t="s">
        <v>118</v>
      </c>
      <c r="F38" s="157" t="s">
        <v>66</v>
      </c>
      <c r="G38" s="157"/>
      <c r="H38" s="157"/>
      <c r="I38" s="157"/>
      <c r="J38" s="55" t="s">
        <v>67</v>
      </c>
      <c r="K38" s="42" t="s">
        <v>58</v>
      </c>
      <c r="L38" s="70">
        <f>IF(L37=0,0,L36/L37)</f>
        <v>0</v>
      </c>
      <c r="M38" s="70">
        <f t="shared" ref="M38:O38" si="0">IF(M37=0,0,M36/M37)</f>
        <v>0</v>
      </c>
      <c r="N38" s="70">
        <f t="shared" si="0"/>
        <v>0</v>
      </c>
      <c r="O38" s="85">
        <f t="shared" si="0"/>
        <v>0</v>
      </c>
    </row>
    <row r="39" spans="1:15" ht="33" customHeight="1" x14ac:dyDescent="0.25">
      <c r="A39" s="60">
        <v>25</v>
      </c>
      <c r="B39" s="60">
        <v>27</v>
      </c>
      <c r="C39" s="172"/>
      <c r="D39" s="60">
        <v>27</v>
      </c>
      <c r="E39" s="21" t="s">
        <v>119</v>
      </c>
      <c r="F39" s="160" t="s">
        <v>68</v>
      </c>
      <c r="G39" s="161"/>
      <c r="H39" s="161"/>
      <c r="I39" s="162"/>
      <c r="J39" s="57"/>
      <c r="K39" s="34" t="s">
        <v>83</v>
      </c>
      <c r="L39" s="71"/>
      <c r="M39" s="71"/>
      <c r="N39" s="71"/>
      <c r="O39" s="63"/>
    </row>
    <row r="40" spans="1:15" ht="36" customHeight="1" x14ac:dyDescent="0.25">
      <c r="A40" s="60">
        <v>26</v>
      </c>
      <c r="B40" s="60"/>
      <c r="C40" s="172"/>
      <c r="D40" s="60">
        <v>28</v>
      </c>
      <c r="E40" s="23" t="s">
        <v>120</v>
      </c>
      <c r="F40" s="170" t="s">
        <v>69</v>
      </c>
      <c r="G40" s="170"/>
      <c r="H40" s="170"/>
      <c r="I40" s="170"/>
      <c r="J40" s="57"/>
      <c r="K40" s="2" t="s">
        <v>91</v>
      </c>
      <c r="L40" s="72"/>
      <c r="M40" s="72"/>
      <c r="N40" s="72"/>
      <c r="O40" s="86"/>
    </row>
    <row r="41" spans="1:15" ht="42" customHeight="1" x14ac:dyDescent="0.25">
      <c r="A41" s="209">
        <v>27</v>
      </c>
      <c r="B41" s="209"/>
      <c r="C41" s="172"/>
      <c r="D41" s="209">
        <v>29</v>
      </c>
      <c r="E41" s="212" t="s">
        <v>121</v>
      </c>
      <c r="F41" s="197" t="s">
        <v>161</v>
      </c>
      <c r="G41" s="198"/>
      <c r="H41" s="199" t="s">
        <v>169</v>
      </c>
      <c r="I41" s="200"/>
      <c r="J41" s="53" t="str">
        <f>IF(H41="Choose","",IF(H41=G42,J42,IF(H41=J43,J43,J43)))</f>
        <v/>
      </c>
      <c r="K41" s="2"/>
      <c r="L41" s="77">
        <f>IF($L7 = "Fully Wetted",0,IF($H41 ="choose",0,IF($H41=$G42,L42,IF($H41=$G43,L43,L43))))</f>
        <v>0</v>
      </c>
      <c r="M41" s="77">
        <f t="shared" ref="M41:O41" si="1">IF($L7 = "Fully Wetted",0,IF($H41 ="choose",0,IF($H41=$G42,M42,IF($H41=$G43,M43,M43))))</f>
        <v>0</v>
      </c>
      <c r="N41" s="77">
        <f t="shared" si="1"/>
        <v>0</v>
      </c>
      <c r="O41" s="92">
        <f t="shared" si="1"/>
        <v>0</v>
      </c>
    </row>
    <row r="42" spans="1:15" ht="33" customHeight="1" x14ac:dyDescent="0.25">
      <c r="A42" s="210"/>
      <c r="B42" s="210"/>
      <c r="C42" s="172"/>
      <c r="D42" s="210"/>
      <c r="E42" s="213"/>
      <c r="F42" s="51"/>
      <c r="G42" s="176" t="s">
        <v>162</v>
      </c>
      <c r="H42" s="176"/>
      <c r="I42" s="177"/>
      <c r="J42" s="52" t="s">
        <v>70</v>
      </c>
      <c r="K42" s="34" t="s">
        <v>80</v>
      </c>
      <c r="L42" s="78">
        <f>IF($L7 = "Fully Wetted",0,IF(L27-L33=0,0,((L24-L32)-(L27-L33))/(LN((L24-L32)/(L27-L33)))))</f>
        <v>0</v>
      </c>
      <c r="M42" s="78">
        <f t="shared" ref="M42:O42" si="2">IF($L7 = "Fully Wetted",0,IF(M27-M33=0,0,((M24-M32)-(M27-M33))/(LN((M24-M32)/(M27-M33)))))</f>
        <v>0</v>
      </c>
      <c r="N42" s="78">
        <f t="shared" si="2"/>
        <v>0</v>
      </c>
      <c r="O42" s="79">
        <f t="shared" si="2"/>
        <v>0</v>
      </c>
    </row>
    <row r="43" spans="1:15" ht="33" customHeight="1" x14ac:dyDescent="0.25">
      <c r="A43" s="211"/>
      <c r="B43" s="211"/>
      <c r="C43" s="172"/>
      <c r="D43" s="211"/>
      <c r="E43" s="214"/>
      <c r="G43" s="176" t="s">
        <v>163</v>
      </c>
      <c r="H43" s="176"/>
      <c r="I43" s="177"/>
      <c r="J43" s="49" t="s">
        <v>71</v>
      </c>
      <c r="K43" s="34" t="s">
        <v>80</v>
      </c>
      <c r="L43" s="79">
        <f>IF($L7 = "Fully Wetted",0,IF(L27-L32=0,0,((L24-L33)-(L27-L32))/(LN((L24-L33)/(L27-L32)))))</f>
        <v>0</v>
      </c>
      <c r="M43" s="79">
        <f t="shared" ref="M43:O43" si="3">IF($L7 = "Fully Wetted",0,IF(M27-M32=0,0,((M24-M33)-(M27-M32))/(LN((M24-M33)/(M27-M32)))))</f>
        <v>0</v>
      </c>
      <c r="N43" s="79">
        <f t="shared" si="3"/>
        <v>0</v>
      </c>
      <c r="O43" s="79">
        <f t="shared" si="3"/>
        <v>0</v>
      </c>
    </row>
    <row r="44" spans="1:15" ht="33" customHeight="1" x14ac:dyDescent="0.25">
      <c r="A44" s="60">
        <v>28</v>
      </c>
      <c r="B44" s="60"/>
      <c r="C44" s="172"/>
      <c r="D44" s="60">
        <v>30</v>
      </c>
      <c r="E44" s="61" t="s">
        <v>42</v>
      </c>
      <c r="F44" s="160" t="s">
        <v>43</v>
      </c>
      <c r="G44" s="161"/>
      <c r="H44" s="161"/>
      <c r="I44" s="162"/>
      <c r="J44" s="57" t="s">
        <v>72</v>
      </c>
      <c r="K44" s="2" t="s">
        <v>91</v>
      </c>
      <c r="L44" s="76">
        <f>IF(L37=0,0,$L12*L41/L37)</f>
        <v>0</v>
      </c>
      <c r="M44" s="76">
        <f t="shared" ref="M44:O44" si="4">IF(M37=0,0,$L12*M41/M37)</f>
        <v>0</v>
      </c>
      <c r="N44" s="76">
        <f t="shared" si="4"/>
        <v>0</v>
      </c>
      <c r="O44" s="93">
        <f t="shared" si="4"/>
        <v>0</v>
      </c>
    </row>
    <row r="45" spans="1:15" ht="33" customHeight="1" x14ac:dyDescent="0.25">
      <c r="A45" s="60">
        <v>29</v>
      </c>
      <c r="B45" s="60"/>
      <c r="C45" s="172"/>
      <c r="D45" s="60">
        <v>31</v>
      </c>
      <c r="E45" s="61" t="s">
        <v>122</v>
      </c>
      <c r="F45" s="160" t="s">
        <v>44</v>
      </c>
      <c r="G45" s="161"/>
      <c r="H45" s="161"/>
      <c r="I45" s="162"/>
      <c r="J45" s="47" t="s">
        <v>160</v>
      </c>
      <c r="K45" s="2" t="s">
        <v>91</v>
      </c>
      <c r="L45" s="81">
        <f>IF(L44=0,0,(L44-L40))</f>
        <v>0</v>
      </c>
      <c r="M45" s="81">
        <f t="shared" ref="M45:O45" si="5">IF(M44=0,0,(M44-M40))</f>
        <v>0</v>
      </c>
      <c r="N45" s="81">
        <f t="shared" si="5"/>
        <v>0</v>
      </c>
      <c r="O45" s="94">
        <f t="shared" si="5"/>
        <v>0</v>
      </c>
    </row>
    <row r="46" spans="1:15" ht="33" customHeight="1" x14ac:dyDescent="0.25">
      <c r="A46" s="60">
        <v>30</v>
      </c>
      <c r="B46" s="60"/>
      <c r="C46" s="172"/>
      <c r="D46" s="60">
        <v>32</v>
      </c>
      <c r="E46" s="61" t="s">
        <v>123</v>
      </c>
      <c r="F46" s="160" t="s">
        <v>45</v>
      </c>
      <c r="G46" s="161"/>
      <c r="H46" s="161"/>
      <c r="I46" s="162"/>
      <c r="J46" s="37" t="s">
        <v>73</v>
      </c>
      <c r="K46" s="2" t="s">
        <v>91</v>
      </c>
      <c r="L46" s="80">
        <f>IF(L45=0,0, $L16/L45)</f>
        <v>0</v>
      </c>
      <c r="M46" s="80">
        <f t="shared" ref="M46:O46" si="6">IF(M45=0,0, $L16/M45)</f>
        <v>0</v>
      </c>
      <c r="N46" s="80">
        <f t="shared" si="6"/>
        <v>0</v>
      </c>
      <c r="O46" s="95">
        <f t="shared" si="6"/>
        <v>0</v>
      </c>
    </row>
    <row r="47" spans="1:15" ht="18.75" customHeight="1" x14ac:dyDescent="0.25">
      <c r="A47" s="60">
        <v>31</v>
      </c>
      <c r="B47" s="13"/>
      <c r="C47" s="172"/>
      <c r="D47" s="60">
        <v>33</v>
      </c>
      <c r="E47" s="61" t="s">
        <v>124</v>
      </c>
      <c r="F47" s="160" t="s">
        <v>46</v>
      </c>
      <c r="G47" s="161"/>
      <c r="H47" s="161"/>
      <c r="I47" s="162"/>
      <c r="J47" s="37" t="s">
        <v>74</v>
      </c>
      <c r="K47" s="2" t="s">
        <v>81</v>
      </c>
      <c r="L47" s="88">
        <f>IF($L17=0,0,L37/$L17)</f>
        <v>0</v>
      </c>
      <c r="M47" s="88">
        <f t="shared" ref="M47:O47" si="7">IF($L17=0,0,M37/$L17)</f>
        <v>0</v>
      </c>
      <c r="N47" s="88">
        <f t="shared" si="7"/>
        <v>0</v>
      </c>
      <c r="O47" s="96">
        <f t="shared" si="7"/>
        <v>0</v>
      </c>
    </row>
    <row r="48" spans="1:15" ht="30" customHeight="1" x14ac:dyDescent="0.25">
      <c r="A48" s="13">
        <v>32</v>
      </c>
      <c r="B48" s="13">
        <v>28</v>
      </c>
      <c r="C48" s="172"/>
      <c r="D48" s="13">
        <v>34</v>
      </c>
      <c r="E48" s="23"/>
      <c r="F48" s="160" t="s">
        <v>47</v>
      </c>
      <c r="G48" s="161"/>
      <c r="H48" s="161"/>
      <c r="I48" s="162"/>
      <c r="J48" s="58" t="s">
        <v>159</v>
      </c>
      <c r="K48" s="2" t="s">
        <v>92</v>
      </c>
      <c r="L48" s="89">
        <f>IF(L39=0,0,L31/($L21*L39))</f>
        <v>0</v>
      </c>
      <c r="M48" s="89">
        <f t="shared" ref="M48:O48" si="8">IF(M39=0,0,M31/($L21*M39))</f>
        <v>0</v>
      </c>
      <c r="N48" s="89">
        <f t="shared" si="8"/>
        <v>0</v>
      </c>
      <c r="O48" s="97">
        <f t="shared" si="8"/>
        <v>0</v>
      </c>
    </row>
    <row r="49" spans="1:15" ht="18.75" customHeight="1" x14ac:dyDescent="0.25">
      <c r="A49" s="60">
        <v>33</v>
      </c>
      <c r="B49" s="13">
        <v>29</v>
      </c>
      <c r="C49" s="172"/>
      <c r="D49" s="60">
        <v>35</v>
      </c>
      <c r="E49" s="61" t="s">
        <v>125</v>
      </c>
      <c r="F49" s="160" t="s">
        <v>48</v>
      </c>
      <c r="G49" s="161"/>
      <c r="H49" s="161"/>
      <c r="I49" s="162"/>
      <c r="J49" s="37" t="s">
        <v>75</v>
      </c>
      <c r="K49" s="2" t="s">
        <v>65</v>
      </c>
      <c r="L49" s="88">
        <f>IF($L17=0,0,L35/$L17)</f>
        <v>0</v>
      </c>
      <c r="M49" s="88">
        <f t="shared" ref="M49:O49" si="9">IF($L17=0,0,M35/$L17)</f>
        <v>0</v>
      </c>
      <c r="N49" s="88">
        <f t="shared" si="9"/>
        <v>0</v>
      </c>
      <c r="O49" s="96">
        <f t="shared" si="9"/>
        <v>0</v>
      </c>
    </row>
    <row r="50" spans="1:15" ht="33" customHeight="1" x14ac:dyDescent="0.25">
      <c r="A50" s="60">
        <v>34</v>
      </c>
      <c r="B50" s="13"/>
      <c r="C50" s="172"/>
      <c r="D50" s="60">
        <v>36</v>
      </c>
      <c r="E50" s="61"/>
      <c r="F50" s="158" t="s">
        <v>175</v>
      </c>
      <c r="G50" s="159"/>
      <c r="H50" s="159"/>
      <c r="I50" s="159"/>
      <c r="J50" s="58" t="s">
        <v>151</v>
      </c>
      <c r="K50" s="43" t="s">
        <v>58</v>
      </c>
      <c r="L50" s="90">
        <f>IF(L46=0,0,1/L46)</f>
        <v>0</v>
      </c>
      <c r="M50" s="90">
        <f t="shared" ref="M50:O50" si="10">IF(M46=0,0,1/M46)</f>
        <v>0</v>
      </c>
      <c r="N50" s="90">
        <f t="shared" si="10"/>
        <v>0</v>
      </c>
      <c r="O50" s="98">
        <f t="shared" si="10"/>
        <v>0</v>
      </c>
    </row>
    <row r="51" spans="1:15" ht="57.75" customHeight="1" x14ac:dyDescent="0.25">
      <c r="A51" s="13">
        <v>35</v>
      </c>
      <c r="B51" s="13">
        <v>30</v>
      </c>
      <c r="C51" s="172"/>
      <c r="D51" s="13">
        <v>37</v>
      </c>
      <c r="E51" s="21"/>
      <c r="F51" s="158" t="s">
        <v>176</v>
      </c>
      <c r="G51" s="159"/>
      <c r="H51" s="159"/>
      <c r="I51" s="179"/>
      <c r="J51" s="55"/>
      <c r="K51" s="43" t="s">
        <v>58</v>
      </c>
      <c r="L51" s="36"/>
      <c r="M51" s="36"/>
      <c r="N51" s="36"/>
      <c r="O51" s="29"/>
    </row>
    <row r="52" spans="1:15" ht="32.1" customHeight="1" x14ac:dyDescent="0.25">
      <c r="A52" s="60"/>
      <c r="B52" s="13">
        <v>31</v>
      </c>
      <c r="C52" s="172"/>
      <c r="D52" s="60">
        <v>38</v>
      </c>
      <c r="E52" s="21" t="s">
        <v>126</v>
      </c>
      <c r="F52" s="160" t="s">
        <v>177</v>
      </c>
      <c r="G52" s="161"/>
      <c r="H52" s="161"/>
      <c r="I52" s="162"/>
      <c r="J52" s="57"/>
      <c r="K52" s="2" t="s">
        <v>82</v>
      </c>
      <c r="L52" s="72"/>
      <c r="M52" s="72"/>
      <c r="N52" s="72"/>
      <c r="O52" s="86"/>
    </row>
    <row r="53" spans="1:15" ht="44.1" customHeight="1" x14ac:dyDescent="0.25">
      <c r="A53" s="60"/>
      <c r="B53" s="13">
        <v>32</v>
      </c>
      <c r="C53" s="172"/>
      <c r="D53" s="60">
        <v>39</v>
      </c>
      <c r="E53" s="21" t="s">
        <v>123</v>
      </c>
      <c r="F53" s="160" t="s">
        <v>167</v>
      </c>
      <c r="G53" s="161"/>
      <c r="H53" s="161"/>
      <c r="I53" s="162"/>
      <c r="J53" s="55"/>
      <c r="K53" s="4" t="s">
        <v>90</v>
      </c>
      <c r="L53" s="36"/>
      <c r="M53" s="36"/>
      <c r="N53" s="36"/>
      <c r="O53" s="29"/>
    </row>
    <row r="54" spans="1:15" ht="24" customHeight="1" x14ac:dyDescent="0.25">
      <c r="A54" s="60"/>
      <c r="B54" s="13">
        <v>33</v>
      </c>
      <c r="C54" s="172"/>
      <c r="D54" s="60">
        <v>40</v>
      </c>
      <c r="E54" s="21" t="s">
        <v>122</v>
      </c>
      <c r="F54" s="157" t="s">
        <v>44</v>
      </c>
      <c r="G54" s="157"/>
      <c r="H54" s="157"/>
      <c r="I54" s="157"/>
      <c r="J54" s="57" t="s">
        <v>76</v>
      </c>
      <c r="K54" s="2" t="s">
        <v>91</v>
      </c>
      <c r="L54" s="81">
        <f>IF(L53=0,0,$L16/L53)</f>
        <v>0</v>
      </c>
      <c r="M54" s="76">
        <f t="shared" ref="M54:O54" si="11">IF(M53=0,0,$L16/M53)</f>
        <v>0</v>
      </c>
      <c r="N54" s="81">
        <f t="shared" si="11"/>
        <v>0</v>
      </c>
      <c r="O54" s="94">
        <f t="shared" si="11"/>
        <v>0</v>
      </c>
    </row>
    <row r="55" spans="1:15" ht="32.1" customHeight="1" x14ac:dyDescent="0.25">
      <c r="A55" s="13"/>
      <c r="B55" s="13">
        <v>34</v>
      </c>
      <c r="C55" s="172"/>
      <c r="D55" s="13">
        <v>41</v>
      </c>
      <c r="E55" s="21" t="s">
        <v>127</v>
      </c>
      <c r="F55" s="160" t="s">
        <v>178</v>
      </c>
      <c r="G55" s="161"/>
      <c r="H55" s="161"/>
      <c r="I55" s="162"/>
      <c r="J55" s="6"/>
      <c r="K55" s="2" t="s">
        <v>91</v>
      </c>
      <c r="L55" s="72"/>
      <c r="M55" s="72"/>
      <c r="N55" s="72"/>
      <c r="O55" s="86"/>
    </row>
    <row r="56" spans="1:15" ht="39.950000000000003" customHeight="1" x14ac:dyDescent="0.25">
      <c r="A56" s="15"/>
      <c r="B56" s="15">
        <v>35</v>
      </c>
      <c r="C56" s="172"/>
      <c r="D56" s="15">
        <v>42</v>
      </c>
      <c r="E56" s="22" t="s">
        <v>49</v>
      </c>
      <c r="F56" s="180" t="s">
        <v>165</v>
      </c>
      <c r="G56" s="181"/>
      <c r="H56" s="181"/>
      <c r="I56" s="178"/>
      <c r="J56" s="57" t="s">
        <v>149</v>
      </c>
      <c r="K56" s="2" t="s">
        <v>93</v>
      </c>
      <c r="L56" s="75">
        <f>IF(L52=0,0,(L54+L55)/(0.243*L52))</f>
        <v>0</v>
      </c>
      <c r="M56" s="75">
        <f t="shared" ref="M56:O56" si="12">IF(M52=0,0,(M54+M55)/(0.243*M52))</f>
        <v>0</v>
      </c>
      <c r="N56" s="75">
        <f t="shared" si="12"/>
        <v>0</v>
      </c>
      <c r="O56" s="99">
        <f t="shared" si="12"/>
        <v>0</v>
      </c>
    </row>
    <row r="57" spans="1:15" x14ac:dyDescent="0.25">
      <c r="A57" s="13"/>
      <c r="B57" s="13">
        <v>36</v>
      </c>
      <c r="C57" s="172"/>
      <c r="D57" s="13">
        <v>43</v>
      </c>
      <c r="E57" s="21" t="s">
        <v>128</v>
      </c>
      <c r="F57" s="157" t="s">
        <v>50</v>
      </c>
      <c r="G57" s="157"/>
      <c r="H57" s="157"/>
      <c r="I57" s="157"/>
      <c r="J57" s="57" t="s">
        <v>77</v>
      </c>
      <c r="K57" s="34" t="s">
        <v>27</v>
      </c>
      <c r="L57" s="75">
        <f>0.5*(L26+L28)</f>
        <v>0</v>
      </c>
      <c r="M57" s="75">
        <f t="shared" ref="M57:O57" si="13">0.5*(M26+M28)</f>
        <v>0</v>
      </c>
      <c r="N57" s="75">
        <f t="shared" si="13"/>
        <v>0</v>
      </c>
      <c r="O57" s="99">
        <f t="shared" si="13"/>
        <v>0</v>
      </c>
    </row>
    <row r="58" spans="1:15" x14ac:dyDescent="0.25">
      <c r="A58" s="13"/>
      <c r="B58" s="13">
        <v>37</v>
      </c>
      <c r="C58" s="172"/>
      <c r="D58" s="60">
        <v>44</v>
      </c>
      <c r="E58" s="21" t="s">
        <v>129</v>
      </c>
      <c r="F58" s="157" t="s">
        <v>51</v>
      </c>
      <c r="G58" s="157"/>
      <c r="H58" s="157"/>
      <c r="I58" s="157"/>
      <c r="J58" s="102" t="s">
        <v>168</v>
      </c>
      <c r="K58" s="34" t="s">
        <v>80</v>
      </c>
      <c r="L58" s="75">
        <f>0.5*(L32+L33)</f>
        <v>0</v>
      </c>
      <c r="M58" s="75">
        <f t="shared" ref="M58:O58" si="14">0.5*(M32+M33)</f>
        <v>0</v>
      </c>
      <c r="N58" s="75">
        <f t="shared" si="14"/>
        <v>0</v>
      </c>
      <c r="O58" s="99">
        <f t="shared" si="14"/>
        <v>0</v>
      </c>
    </row>
    <row r="59" spans="1:15" ht="33" customHeight="1" x14ac:dyDescent="0.25">
      <c r="A59" s="13"/>
      <c r="B59" s="13">
        <v>38</v>
      </c>
      <c r="C59" s="172"/>
      <c r="D59" s="13">
        <v>45</v>
      </c>
      <c r="E59" s="21" t="s">
        <v>130</v>
      </c>
      <c r="F59" s="157" t="s">
        <v>170</v>
      </c>
      <c r="G59" s="157"/>
      <c r="H59" s="157"/>
      <c r="I59" s="160"/>
      <c r="J59" s="57"/>
      <c r="K59" s="34" t="s">
        <v>80</v>
      </c>
      <c r="L59" s="67"/>
      <c r="M59" s="67"/>
      <c r="N59" s="67"/>
      <c r="O59" s="82"/>
    </row>
    <row r="60" spans="1:15" ht="33" customHeight="1" x14ac:dyDescent="0.25">
      <c r="A60" s="13"/>
      <c r="B60" s="13">
        <v>39</v>
      </c>
      <c r="C60" s="172"/>
      <c r="D60" s="14">
        <v>46</v>
      </c>
      <c r="E60" s="20" t="s">
        <v>131</v>
      </c>
      <c r="F60" s="157" t="s">
        <v>179</v>
      </c>
      <c r="G60" s="157"/>
      <c r="H60" s="157"/>
      <c r="I60" s="157"/>
      <c r="J60" s="59"/>
      <c r="K60" s="44" t="s">
        <v>58</v>
      </c>
      <c r="L60" s="87"/>
      <c r="M60" s="87"/>
      <c r="N60" s="87"/>
      <c r="O60" s="100"/>
    </row>
    <row r="61" spans="1:15" ht="24" x14ac:dyDescent="0.25">
      <c r="A61" s="13"/>
      <c r="B61" s="13">
        <v>40</v>
      </c>
      <c r="C61" s="172"/>
      <c r="D61" s="13">
        <v>47</v>
      </c>
      <c r="E61" s="21" t="s">
        <v>132</v>
      </c>
      <c r="F61" s="157" t="s">
        <v>52</v>
      </c>
      <c r="G61" s="157"/>
      <c r="H61" s="157"/>
      <c r="I61" s="157"/>
      <c r="J61" s="47" t="s">
        <v>150</v>
      </c>
      <c r="K61" s="4" t="s">
        <v>90</v>
      </c>
      <c r="L61" s="78">
        <f>IF(L52=0,0,L60/L52)</f>
        <v>0</v>
      </c>
      <c r="M61" s="78">
        <f t="shared" ref="M61:O61" si="15">IF(M52=0,0,M60/M52)</f>
        <v>0</v>
      </c>
      <c r="N61" s="78">
        <f t="shared" si="15"/>
        <v>0</v>
      </c>
      <c r="O61" s="79">
        <f t="shared" si="15"/>
        <v>0</v>
      </c>
    </row>
    <row r="62" spans="1:15" ht="33" customHeight="1" x14ac:dyDescent="0.25">
      <c r="A62" s="13"/>
      <c r="B62" s="13">
        <v>41</v>
      </c>
      <c r="C62" s="172"/>
      <c r="D62" s="14">
        <v>48</v>
      </c>
      <c r="E62" s="22" t="s">
        <v>127</v>
      </c>
      <c r="F62" s="157" t="s">
        <v>180</v>
      </c>
      <c r="G62" s="157"/>
      <c r="H62" s="157"/>
      <c r="I62" s="157"/>
      <c r="J62" s="57"/>
      <c r="K62" s="2" t="s">
        <v>91</v>
      </c>
      <c r="L62" s="72"/>
      <c r="M62" s="72"/>
      <c r="N62" s="72"/>
      <c r="O62" s="86"/>
    </row>
    <row r="63" spans="1:15" x14ac:dyDescent="0.25">
      <c r="A63" s="15"/>
      <c r="B63" s="15">
        <v>42</v>
      </c>
      <c r="C63" s="172"/>
      <c r="D63" s="15">
        <v>49</v>
      </c>
      <c r="E63" s="22" t="s">
        <v>49</v>
      </c>
      <c r="F63" s="178" t="s">
        <v>64</v>
      </c>
      <c r="G63" s="170"/>
      <c r="H63" s="170"/>
      <c r="I63" s="170"/>
      <c r="J63" s="57" t="s">
        <v>149</v>
      </c>
      <c r="K63" s="2" t="s">
        <v>93</v>
      </c>
      <c r="L63" s="91">
        <f>IF(L52=0,0,(L54+L62)/(0.243*L52))</f>
        <v>0</v>
      </c>
      <c r="M63" s="91">
        <f t="shared" ref="M63:O63" si="16">IF(M52=0,0,(M54+M62)/(0.243*M52))</f>
        <v>0</v>
      </c>
      <c r="N63" s="91">
        <f t="shared" si="16"/>
        <v>0</v>
      </c>
      <c r="O63" s="101">
        <f t="shared" si="16"/>
        <v>0</v>
      </c>
    </row>
    <row r="64" spans="1:15" ht="33" customHeight="1" x14ac:dyDescent="0.25">
      <c r="A64" s="15"/>
      <c r="B64" s="15">
        <v>43</v>
      </c>
      <c r="C64" s="172"/>
      <c r="D64" s="16">
        <v>50</v>
      </c>
      <c r="E64" s="22" t="s">
        <v>133</v>
      </c>
      <c r="F64" s="157" t="s">
        <v>147</v>
      </c>
      <c r="G64" s="157"/>
      <c r="H64" s="157"/>
      <c r="I64" s="157"/>
      <c r="J64" s="56" t="s">
        <v>152</v>
      </c>
      <c r="K64" s="34" t="s">
        <v>80</v>
      </c>
      <c r="L64" s="82"/>
      <c r="M64" s="82"/>
      <c r="N64" s="82"/>
      <c r="O64" s="82"/>
    </row>
    <row r="65" spans="1:15" ht="15" customHeight="1" x14ac:dyDescent="0.25">
      <c r="A65" s="14"/>
      <c r="B65" s="14"/>
      <c r="C65" s="172"/>
      <c r="D65" s="14"/>
      <c r="E65" s="24"/>
      <c r="F65" s="163" t="s">
        <v>153</v>
      </c>
      <c r="G65" s="164"/>
      <c r="H65" s="164"/>
      <c r="I65" s="165"/>
      <c r="J65" s="40"/>
      <c r="K65" s="33"/>
      <c r="L65" s="191"/>
      <c r="M65" s="192"/>
      <c r="N65" s="192"/>
      <c r="O65" s="193"/>
    </row>
    <row r="66" spans="1:15" ht="69.95" customHeight="1" x14ac:dyDescent="0.25">
      <c r="A66" s="14"/>
      <c r="B66" s="14"/>
      <c r="C66" s="172"/>
      <c r="D66" s="14"/>
      <c r="E66" s="24"/>
      <c r="F66" s="185" t="s">
        <v>148</v>
      </c>
      <c r="G66" s="186"/>
      <c r="H66" s="186"/>
      <c r="I66" s="187"/>
      <c r="J66" s="39"/>
      <c r="K66" s="45"/>
      <c r="L66" s="194"/>
      <c r="M66" s="195"/>
      <c r="N66" s="195"/>
      <c r="O66" s="196"/>
    </row>
    <row r="67" spans="1:15" x14ac:dyDescent="0.25">
      <c r="A67" s="15"/>
      <c r="B67" s="15">
        <v>44</v>
      </c>
      <c r="C67" s="172"/>
      <c r="D67" s="16">
        <v>51</v>
      </c>
      <c r="E67" s="22" t="s">
        <v>134</v>
      </c>
      <c r="F67" s="168" t="s">
        <v>53</v>
      </c>
      <c r="G67" s="169"/>
      <c r="H67" s="169"/>
      <c r="I67" s="169"/>
      <c r="J67" s="57"/>
      <c r="K67" s="34" t="s">
        <v>80</v>
      </c>
      <c r="L67" s="82"/>
      <c r="M67" s="82"/>
      <c r="N67" s="82"/>
      <c r="O67" s="82"/>
    </row>
    <row r="68" spans="1:15" ht="80.099999999999994" customHeight="1" x14ac:dyDescent="0.25">
      <c r="A68" s="60"/>
      <c r="B68" s="60"/>
      <c r="C68" s="172"/>
      <c r="D68" s="17"/>
      <c r="E68" s="25"/>
      <c r="F68" s="158" t="s">
        <v>171</v>
      </c>
      <c r="G68" s="159"/>
      <c r="H68" s="159"/>
      <c r="I68" s="159"/>
      <c r="J68" s="159"/>
      <c r="K68" s="46"/>
      <c r="L68" s="182"/>
      <c r="M68" s="183"/>
      <c r="N68" s="183"/>
      <c r="O68" s="184"/>
    </row>
    <row r="69" spans="1:15" x14ac:dyDescent="0.25">
      <c r="A69" s="13"/>
      <c r="B69" s="13">
        <v>45</v>
      </c>
      <c r="C69" s="172"/>
      <c r="D69" s="5">
        <v>52</v>
      </c>
      <c r="E69" s="21" t="s">
        <v>135</v>
      </c>
      <c r="F69" s="189" t="s">
        <v>78</v>
      </c>
      <c r="G69" s="190"/>
      <c r="H69" s="190"/>
      <c r="I69" s="190"/>
      <c r="J69" s="168"/>
      <c r="K69" s="34" t="s">
        <v>27</v>
      </c>
      <c r="L69" s="67"/>
      <c r="M69" s="67"/>
      <c r="N69" s="67"/>
      <c r="O69" s="82"/>
    </row>
    <row r="70" spans="1:15" x14ac:dyDescent="0.25">
      <c r="A70" s="15"/>
      <c r="B70" s="15">
        <v>46</v>
      </c>
      <c r="C70" s="172"/>
      <c r="D70" s="16">
        <v>53</v>
      </c>
      <c r="E70" s="22" t="s">
        <v>136</v>
      </c>
      <c r="F70" s="168" t="s">
        <v>54</v>
      </c>
      <c r="G70" s="169"/>
      <c r="H70" s="169"/>
      <c r="I70" s="169"/>
      <c r="J70" s="57"/>
      <c r="K70" s="34" t="s">
        <v>80</v>
      </c>
      <c r="L70" s="82"/>
      <c r="M70" s="82"/>
      <c r="N70" s="82"/>
      <c r="O70" s="82"/>
    </row>
    <row r="71" spans="1:15" ht="57.95" customHeight="1" x14ac:dyDescent="0.25">
      <c r="A71" s="60"/>
      <c r="B71" s="60"/>
      <c r="C71" s="172"/>
      <c r="D71" s="17"/>
      <c r="E71" s="25"/>
      <c r="F71" s="158" t="s">
        <v>172</v>
      </c>
      <c r="G71" s="159"/>
      <c r="H71" s="159"/>
      <c r="I71" s="159"/>
      <c r="J71" s="159"/>
      <c r="K71" s="46"/>
      <c r="L71" s="182"/>
      <c r="M71" s="183"/>
      <c r="N71" s="183"/>
      <c r="O71" s="184"/>
    </row>
    <row r="72" spans="1:15" ht="24" customHeight="1" x14ac:dyDescent="0.25">
      <c r="A72" s="13"/>
      <c r="B72" s="13">
        <v>47</v>
      </c>
      <c r="C72" s="172"/>
      <c r="D72" s="5">
        <v>54</v>
      </c>
      <c r="E72" s="21" t="s">
        <v>137</v>
      </c>
      <c r="F72" s="189" t="s">
        <v>79</v>
      </c>
      <c r="G72" s="190"/>
      <c r="H72" s="190"/>
      <c r="I72" s="190"/>
      <c r="J72" s="168"/>
      <c r="K72" s="34" t="s">
        <v>27</v>
      </c>
      <c r="L72" s="67"/>
      <c r="M72" s="67"/>
      <c r="N72" s="67"/>
      <c r="O72" s="82"/>
    </row>
    <row r="73" spans="1:15" ht="27" x14ac:dyDescent="0.25">
      <c r="A73" s="13"/>
      <c r="B73" s="13">
        <v>48</v>
      </c>
      <c r="C73" s="172"/>
      <c r="D73" s="16">
        <v>55</v>
      </c>
      <c r="E73" s="22" t="s">
        <v>138</v>
      </c>
      <c r="F73" s="170" t="s">
        <v>55</v>
      </c>
      <c r="G73" s="170"/>
      <c r="H73" s="170"/>
      <c r="I73" s="170"/>
      <c r="J73" s="50" t="s">
        <v>156</v>
      </c>
      <c r="K73" s="35" t="s">
        <v>27</v>
      </c>
      <c r="L73" s="78">
        <f>IF(L28-L72=0,0,((L26-L69)-(L28-L72))/(LN((L26-L69)/(L28-L72))))</f>
        <v>0</v>
      </c>
      <c r="M73" s="78">
        <f t="shared" ref="M73:O73" si="17">IF(M28-M72=0,0,((M26-M69)-(M28-M72))/(LN((M26-M69)/(M28-M72))))</f>
        <v>0</v>
      </c>
      <c r="N73" s="78">
        <f t="shared" si="17"/>
        <v>0</v>
      </c>
      <c r="O73" s="79">
        <f t="shared" si="17"/>
        <v>0</v>
      </c>
    </row>
    <row r="74" spans="1:15" ht="18" customHeight="1" x14ac:dyDescent="0.25">
      <c r="A74" s="15"/>
      <c r="B74" s="15">
        <v>49</v>
      </c>
      <c r="C74" s="172"/>
      <c r="D74" s="5">
        <v>56</v>
      </c>
      <c r="E74" s="21" t="s">
        <v>139</v>
      </c>
      <c r="F74" s="169" t="s">
        <v>56</v>
      </c>
      <c r="G74" s="169"/>
      <c r="H74" s="169"/>
      <c r="I74" s="169"/>
      <c r="J74" s="57" t="s">
        <v>157</v>
      </c>
      <c r="K74" s="34" t="s">
        <v>87</v>
      </c>
      <c r="L74" s="80">
        <f>IF(L73=0,0,(0.243*L52*L37)/L73)</f>
        <v>0</v>
      </c>
      <c r="M74" s="80">
        <f t="shared" ref="M74:O74" si="18">IF(M73=0,0,(0.243*M52*M37)/M73)</f>
        <v>0</v>
      </c>
      <c r="N74" s="80">
        <f t="shared" si="18"/>
        <v>0</v>
      </c>
      <c r="O74" s="95">
        <f t="shared" si="18"/>
        <v>0</v>
      </c>
    </row>
    <row r="75" spans="1:15" ht="56.1" customHeight="1" x14ac:dyDescent="0.25">
      <c r="A75" s="15"/>
      <c r="B75" s="15">
        <v>50</v>
      </c>
      <c r="C75" s="154" t="s">
        <v>62</v>
      </c>
      <c r="D75" s="5">
        <v>57</v>
      </c>
      <c r="E75" s="21"/>
      <c r="F75" s="173" t="s">
        <v>173</v>
      </c>
      <c r="G75" s="174"/>
      <c r="H75" s="174"/>
      <c r="I75" s="175"/>
      <c r="J75" s="3"/>
      <c r="K75" s="2"/>
      <c r="L75" s="36"/>
      <c r="M75" s="41"/>
      <c r="N75" s="41"/>
      <c r="O75" s="41"/>
    </row>
    <row r="76" spans="1:15" ht="24" x14ac:dyDescent="0.25">
      <c r="A76" s="15"/>
      <c r="B76" s="15">
        <v>51</v>
      </c>
      <c r="C76" s="155"/>
      <c r="D76" s="18">
        <v>58</v>
      </c>
      <c r="E76" s="22" t="s">
        <v>123</v>
      </c>
      <c r="F76" s="188" t="s">
        <v>57</v>
      </c>
      <c r="G76" s="188"/>
      <c r="H76" s="188"/>
      <c r="I76" s="188"/>
      <c r="J76" s="38"/>
      <c r="K76" s="2" t="s">
        <v>90</v>
      </c>
      <c r="L76" s="83"/>
      <c r="M76" s="83"/>
      <c r="N76" s="83"/>
      <c r="O76" s="83"/>
    </row>
    <row r="77" spans="1:15" ht="32.25" customHeight="1" x14ac:dyDescent="0.25">
      <c r="A77" s="60"/>
      <c r="B77" s="60"/>
      <c r="C77" s="155"/>
      <c r="D77" s="18"/>
      <c r="E77" s="26"/>
      <c r="F77" s="157" t="s">
        <v>174</v>
      </c>
      <c r="G77" s="157"/>
      <c r="H77" s="157"/>
      <c r="I77" s="157"/>
      <c r="J77" s="157"/>
      <c r="K77" s="46"/>
      <c r="L77" s="182"/>
      <c r="M77" s="183"/>
      <c r="N77" s="183"/>
      <c r="O77" s="184"/>
    </row>
    <row r="78" spans="1:15" ht="24" x14ac:dyDescent="0.25">
      <c r="A78" s="13">
        <v>36</v>
      </c>
      <c r="B78" s="13">
        <v>52</v>
      </c>
      <c r="C78" s="155"/>
      <c r="D78" s="16">
        <v>59</v>
      </c>
      <c r="E78" s="22" t="s">
        <v>166</v>
      </c>
      <c r="F78" s="166" t="s">
        <v>44</v>
      </c>
      <c r="G78" s="166"/>
      <c r="H78" s="166"/>
      <c r="I78" s="166"/>
      <c r="J78" s="48" t="s">
        <v>151</v>
      </c>
      <c r="K78" s="2" t="s">
        <v>91</v>
      </c>
      <c r="L78" s="74">
        <f>IF(AND($L7 = "Dry Surface",L46&gt;0),1/L46,(IF(L76=0,0,1/L76)))</f>
        <v>0</v>
      </c>
      <c r="M78" s="74">
        <f t="shared" ref="M78:O78" si="19">IF(AND($L7 = "Dry Surface",M46&gt;0),1/M46,(IF(M76=0,0,1/M76)))</f>
        <v>0</v>
      </c>
      <c r="N78" s="74">
        <f t="shared" si="19"/>
        <v>0</v>
      </c>
      <c r="O78" s="74">
        <f t="shared" si="19"/>
        <v>0</v>
      </c>
    </row>
    <row r="79" spans="1:15" ht="30" customHeight="1" x14ac:dyDescent="0.25">
      <c r="A79" s="13"/>
      <c r="B79" s="13">
        <v>53</v>
      </c>
      <c r="C79" s="156"/>
      <c r="D79" s="5">
        <v>60</v>
      </c>
      <c r="E79" s="21"/>
      <c r="F79" s="167" t="s">
        <v>181</v>
      </c>
      <c r="G79" s="167"/>
      <c r="H79" s="167"/>
      <c r="I79" s="167"/>
      <c r="J79" s="167"/>
      <c r="K79" s="42" t="s">
        <v>58</v>
      </c>
      <c r="L79" s="36"/>
      <c r="M79" s="29"/>
      <c r="N79" s="29"/>
      <c r="O79" s="29"/>
    </row>
    <row r="80" spans="1:15" x14ac:dyDescent="0.25">
      <c r="K80" s="30"/>
    </row>
    <row r="81" spans="6:15" x14ac:dyDescent="0.25">
      <c r="K81" s="30"/>
    </row>
    <row r="85" spans="6:15" x14ac:dyDescent="0.25">
      <c r="F85" s="7"/>
      <c r="G85" s="30"/>
      <c r="H85" s="30"/>
      <c r="I85" s="30"/>
      <c r="J85" s="30"/>
      <c r="K85" s="30"/>
      <c r="L85"/>
      <c r="M85"/>
      <c r="N85"/>
      <c r="O85"/>
    </row>
  </sheetData>
  <mergeCells count="100">
    <mergeCell ref="B41:B43"/>
    <mergeCell ref="A41:A43"/>
    <mergeCell ref="D41:D43"/>
    <mergeCell ref="E41:E43"/>
    <mergeCell ref="E9:E11"/>
    <mergeCell ref="D9:D11"/>
    <mergeCell ref="F41:G41"/>
    <mergeCell ref="H41:I41"/>
    <mergeCell ref="F45:I45"/>
    <mergeCell ref="C7:K7"/>
    <mergeCell ref="L7:N7"/>
    <mergeCell ref="F9:I11"/>
    <mergeCell ref="F19:I19"/>
    <mergeCell ref="F20:I20"/>
    <mergeCell ref="F13:I13"/>
    <mergeCell ref="F17:I17"/>
    <mergeCell ref="F14:I14"/>
    <mergeCell ref="F15:I15"/>
    <mergeCell ref="F18:I18"/>
    <mergeCell ref="F16:I16"/>
    <mergeCell ref="F12:I12"/>
    <mergeCell ref="F21:I21"/>
    <mergeCell ref="L71:O71"/>
    <mergeCell ref="L77:O77"/>
    <mergeCell ref="F75:I75"/>
    <mergeCell ref="F66:I66"/>
    <mergeCell ref="L68:O68"/>
    <mergeCell ref="F73:I73"/>
    <mergeCell ref="F74:I74"/>
    <mergeCell ref="F76:I76"/>
    <mergeCell ref="F72:J72"/>
    <mergeCell ref="F69:J69"/>
    <mergeCell ref="L65:O66"/>
    <mergeCell ref="G42:I42"/>
    <mergeCell ref="G43:I43"/>
    <mergeCell ref="F63:I63"/>
    <mergeCell ref="F64:I64"/>
    <mergeCell ref="F50:I50"/>
    <mergeCell ref="F51:I51"/>
    <mergeCell ref="F55:I55"/>
    <mergeCell ref="F52:I52"/>
    <mergeCell ref="F53:I53"/>
    <mergeCell ref="F56:I56"/>
    <mergeCell ref="F59:I59"/>
    <mergeCell ref="F60:I60"/>
    <mergeCell ref="F62:I62"/>
    <mergeCell ref="F61:I61"/>
    <mergeCell ref="F27:I27"/>
    <mergeCell ref="F29:I29"/>
    <mergeCell ref="F23:I23"/>
    <mergeCell ref="F24:I24"/>
    <mergeCell ref="F25:I25"/>
    <mergeCell ref="F40:I40"/>
    <mergeCell ref="F38:I38"/>
    <mergeCell ref="F36:I36"/>
    <mergeCell ref="F37:I37"/>
    <mergeCell ref="C23:C37"/>
    <mergeCell ref="C38:C74"/>
    <mergeCell ref="F30:I30"/>
    <mergeCell ref="F44:I44"/>
    <mergeCell ref="F31:I31"/>
    <mergeCell ref="F32:I32"/>
    <mergeCell ref="F33:I33"/>
    <mergeCell ref="F34:I34"/>
    <mergeCell ref="F39:I39"/>
    <mergeCell ref="F35:I35"/>
    <mergeCell ref="F28:I28"/>
    <mergeCell ref="F26:I26"/>
    <mergeCell ref="C75:C79"/>
    <mergeCell ref="F77:J77"/>
    <mergeCell ref="F68:J68"/>
    <mergeCell ref="F71:J71"/>
    <mergeCell ref="F46:I46"/>
    <mergeCell ref="F47:I47"/>
    <mergeCell ref="F58:I58"/>
    <mergeCell ref="F57:I57"/>
    <mergeCell ref="F54:I54"/>
    <mergeCell ref="F48:I48"/>
    <mergeCell ref="F49:I49"/>
    <mergeCell ref="F65:I65"/>
    <mergeCell ref="F78:I78"/>
    <mergeCell ref="F79:J79"/>
    <mergeCell ref="F67:I67"/>
    <mergeCell ref="F70:I70"/>
    <mergeCell ref="F22:I22"/>
    <mergeCell ref="L9:O11"/>
    <mergeCell ref="A1:O2"/>
    <mergeCell ref="H6:O6"/>
    <mergeCell ref="C8:O8"/>
    <mergeCell ref="M12:O21"/>
    <mergeCell ref="C12:C21"/>
    <mergeCell ref="J9:J11"/>
    <mergeCell ref="B9:B11"/>
    <mergeCell ref="A6:B8"/>
    <mergeCell ref="A9:A11"/>
    <mergeCell ref="A4:G4"/>
    <mergeCell ref="I4:L4"/>
    <mergeCell ref="C6:G6"/>
    <mergeCell ref="K9:K11"/>
    <mergeCell ref="C9:C11"/>
  </mergeCells>
  <dataValidations disablePrompts="1" count="2">
    <dataValidation type="list" allowBlank="1" showInputMessage="1" showErrorMessage="1" sqref="H41:I41" xr:uid="{00000000-0002-0000-0000-000000000000}">
      <formula1>"Choose,For Thermal Counterflow Coils,For Thermal Parallel Flow Coils"</formula1>
    </dataValidation>
    <dataValidation type="list" allowBlank="1" showInputMessage="1" showErrorMessage="1" sqref="L7 O7" xr:uid="{00000000-0002-0000-0000-000001000000}">
      <formula1>"Choose Surface Condition, Dry Surface, Fully Wetted"</formula1>
    </dataValidation>
  </dataValidations>
  <pageMargins left="0.25" right="0.25" top="0.75" bottom="0.75" header="0.3" footer="0.3"/>
  <pageSetup orientation="landscape" horizontalDpi="300" verticalDpi="300" r:id="rId1"/>
  <headerFooter>
    <oddFooter>&amp;LPage &amp;P of &amp;N&amp;RForm 410-4 (IP Units)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410-4 IP Units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jfaragalli</dc:creator>
  <cp:lastModifiedBy>Hamamcioglu, Sarp</cp:lastModifiedBy>
  <cp:lastPrinted>2023-04-20T15:13:28Z</cp:lastPrinted>
  <dcterms:created xsi:type="dcterms:W3CDTF">2011-06-28T13:48:48Z</dcterms:created>
  <dcterms:modified xsi:type="dcterms:W3CDTF">2023-04-20T15:13:44Z</dcterms:modified>
</cp:coreProperties>
</file>